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700" activeTab="0"/>
  </bookViews>
  <sheets>
    <sheet name="Плитка" sheetId="1" r:id="rId1"/>
  </sheets>
  <definedNames>
    <definedName name="_xlnm.Print_Area" localSheetId="0">'Плитка'!$A$1:$Y$101</definedName>
  </definedNames>
  <calcPr fullCalcOnLoad="1"/>
</workbook>
</file>

<file path=xl/sharedStrings.xml><?xml version="1.0" encoding="utf-8"?>
<sst xmlns="http://schemas.openxmlformats.org/spreadsheetml/2006/main" count="385" uniqueCount="231">
  <si>
    <t>№ п.п.</t>
  </si>
  <si>
    <t xml:space="preserve">ИНН 5405248344  КПП 540501001 </t>
  </si>
  <si>
    <t>630083, Россия, г.Новосибирск, ул.Большевистская, 177 офис.204</t>
  </si>
  <si>
    <t xml:space="preserve">www.promagra.ru     E-mail: info@promagra.ru </t>
  </si>
  <si>
    <t xml:space="preserve">О Б Щ Е С Т В О   С   О Г Р А Н И Ч Е Н Н О Й   О Т В Е Т С Т В Е Н Н О С Т Ь Ю  </t>
  </si>
  <si>
    <t>«П Р О М А Г Р О С Т Р О Й И Н В Е С Т»</t>
  </si>
  <si>
    <t>240х70</t>
  </si>
  <si>
    <t>165х70х50</t>
  </si>
  <si>
    <t>3,2 пог.м.</t>
  </si>
  <si>
    <t>263х123</t>
  </si>
  <si>
    <t>0,8 кв.м.</t>
  </si>
  <si>
    <t>180х123х52</t>
  </si>
  <si>
    <t>2,66 пог.м.</t>
  </si>
  <si>
    <t>0,88 кв.м.</t>
  </si>
  <si>
    <t>0,84 кв.м.</t>
  </si>
  <si>
    <t>263*123</t>
  </si>
  <si>
    <t>0,6 кв.м</t>
  </si>
  <si>
    <t>шт.</t>
  </si>
  <si>
    <t>180*123*52</t>
  </si>
  <si>
    <t>2,13  пог.м</t>
  </si>
  <si>
    <t>150*310</t>
  </si>
  <si>
    <t>0,7 кв.м</t>
  </si>
  <si>
    <t>3,2 м.пог.</t>
  </si>
  <si>
    <t>0,84 м.кв.</t>
  </si>
  <si>
    <t>Размер        плитки,           мм</t>
  </si>
  <si>
    <t>124х260    60х260     125х125    123х55</t>
  </si>
  <si>
    <t>произ-вольно</t>
  </si>
  <si>
    <t>Артикул</t>
  </si>
  <si>
    <t>РОЗНИЦА,                             руб</t>
  </si>
  <si>
    <t>О П Т (с учетом НДС)</t>
  </si>
  <si>
    <t>От                               50 000  руб.</t>
  </si>
  <si>
    <t>Изображение</t>
  </si>
  <si>
    <t>м.кв.</t>
  </si>
  <si>
    <t>Наименование                                          изделий</t>
  </si>
  <si>
    <t>Опт</t>
  </si>
  <si>
    <t>Един.         изме-рения</t>
  </si>
  <si>
    <t>ЦЕНА (с учетом НДС), руб</t>
  </si>
  <si>
    <t>Наименование                                  изделий</t>
  </si>
  <si>
    <t>Не менее 3 кг на м.кв.</t>
  </si>
  <si>
    <t>При толщине слоя 15 мм расход 16 кг/м.кв.</t>
  </si>
  <si>
    <t>20 кг на 40 кирпичей кладки</t>
  </si>
  <si>
    <t>Произвольно</t>
  </si>
  <si>
    <t>1,8 м.пог.</t>
  </si>
  <si>
    <t>195*150*70</t>
  </si>
  <si>
    <t>1069</t>
  </si>
  <si>
    <t>1006</t>
  </si>
  <si>
    <t>1005</t>
  </si>
  <si>
    <t>1007</t>
  </si>
  <si>
    <t>1008</t>
  </si>
  <si>
    <t>1009</t>
  </si>
  <si>
    <t>1010</t>
  </si>
  <si>
    <t>1015</t>
  </si>
  <si>
    <t>1014</t>
  </si>
  <si>
    <t>1013</t>
  </si>
  <si>
    <t>1012</t>
  </si>
  <si>
    <t>1021</t>
  </si>
  <si>
    <t>1022</t>
  </si>
  <si>
    <t>1023</t>
  </si>
  <si>
    <t>1025</t>
  </si>
  <si>
    <t>1024</t>
  </si>
  <si>
    <t>1004</t>
  </si>
  <si>
    <t>Плитка «Скол дерева Макси»,  прямая</t>
  </si>
  <si>
    <t>Т Е Р Р А К О Т. Смеси жаростойкие высокопрочные</t>
  </si>
  <si>
    <t xml:space="preserve">Назначение и расчетная температура </t>
  </si>
  <si>
    <t>Фотография</t>
  </si>
  <si>
    <t>Свыше                                    50 000 руб.</t>
  </si>
  <si>
    <t>1016</t>
  </si>
  <si>
    <t>1026</t>
  </si>
  <si>
    <t>1027</t>
  </si>
  <si>
    <t>1028</t>
  </si>
  <si>
    <t>1029</t>
  </si>
  <si>
    <t>1229</t>
  </si>
  <si>
    <t>1238</t>
  </si>
  <si>
    <t>1035</t>
  </si>
  <si>
    <t>1036</t>
  </si>
  <si>
    <t>1037</t>
  </si>
  <si>
    <t>1038</t>
  </si>
  <si>
    <t>1030</t>
  </si>
  <si>
    <t>1031</t>
  </si>
  <si>
    <t>1032</t>
  </si>
  <si>
    <t>1033</t>
  </si>
  <si>
    <t>1034</t>
  </si>
  <si>
    <t>124*260      60*260        125*125         123*55</t>
  </si>
  <si>
    <t>Т А К   Ж Е,   В С Е Г Д А    В    Н А Л И Ч И И</t>
  </si>
  <si>
    <t>20 кг</t>
  </si>
  <si>
    <t>5 кг</t>
  </si>
  <si>
    <r>
      <rPr>
        <b/>
        <sz val="8"/>
        <rFont val="Arial"/>
        <family val="2"/>
      </rPr>
      <t>ЗАТИРКА</t>
    </r>
    <r>
      <rPr>
        <sz val="8"/>
        <rFont val="Arial"/>
        <family val="2"/>
      </rPr>
      <t xml:space="preserve">                                   жаростойкая высоко-прочная широкошовная «Терракот», белая</t>
    </r>
  </si>
  <si>
    <t>25 кг</t>
  </si>
  <si>
    <r>
      <rPr>
        <b/>
        <sz val="8"/>
        <rFont val="Arial"/>
        <family val="2"/>
      </rPr>
      <t>КЛЕЙ</t>
    </r>
    <r>
      <rPr>
        <sz val="8"/>
        <rFont val="Arial"/>
        <family val="2"/>
      </rPr>
      <t xml:space="preserve">                                                             жаростойкий высокопрочный «Терракот»</t>
    </r>
  </si>
  <si>
    <r>
      <rPr>
        <b/>
        <sz val="8"/>
        <rFont val="Arial"/>
        <family val="2"/>
      </rPr>
      <t>СМЕСЬ КЛАДОЧНАЯ</t>
    </r>
    <r>
      <rPr>
        <sz val="8"/>
        <rFont val="Arial"/>
        <family val="2"/>
      </rPr>
      <t xml:space="preserve"> «Терракот», жаростойкая. глино-шамотная</t>
    </r>
  </si>
  <si>
    <t>20 кг на 80-100 кирпичей кладки</t>
  </si>
  <si>
    <t>25 кг на 50-70 кирпичей кладки</t>
  </si>
  <si>
    <t>2993</t>
  </si>
  <si>
    <t>2394</t>
  </si>
  <si>
    <t>ТЕРРАКОТ. Плитка жаростойкая керамическая. Класс «ЭКОНОМ»</t>
  </si>
  <si>
    <t>ТЕРРАКОТ. Плитка жаростойкая керамическая. Класс «ПРЕМИУМ»</t>
  </si>
  <si>
    <t>ТЕРРАКОТ. Плитка жаростойкая керамическая. Класс «ЛЮКС»</t>
  </si>
  <si>
    <t xml:space="preserve">Облицовочные жаростойкие и строительные материалы «Терракот» для фасадов зданий, интеръеров, печей и каминов. Смеси, мастика. </t>
  </si>
  <si>
    <r>
      <rPr>
        <b/>
        <sz val="8"/>
        <rFont val="Arial"/>
        <family val="2"/>
      </rPr>
      <t xml:space="preserve">Плитка «Шамот Мини», угловая, </t>
    </r>
    <r>
      <rPr>
        <sz val="8"/>
        <rFont val="Arial"/>
        <family val="2"/>
      </rPr>
      <t xml:space="preserve"> разноцвет (длина1*высота*длина2, мм) </t>
    </r>
  </si>
  <si>
    <r>
      <rPr>
        <b/>
        <sz val="8"/>
        <rFont val="Arial"/>
        <family val="2"/>
      </rPr>
      <t xml:space="preserve">Плитка «Шамот Макси», угловая, </t>
    </r>
    <r>
      <rPr>
        <sz val="8"/>
        <rFont val="Arial"/>
        <family val="2"/>
      </rPr>
      <t xml:space="preserve">разноцвет   (длина1*высота*длина2, мм)  </t>
    </r>
  </si>
  <si>
    <r>
      <rPr>
        <b/>
        <sz val="8"/>
        <rFont val="Arial"/>
        <family val="2"/>
      </rPr>
      <t>Плитка «Старый замок Мини», прямая</t>
    </r>
    <r>
      <rPr>
        <sz val="8"/>
        <rFont val="Arial"/>
        <family val="2"/>
      </rPr>
      <t>, классик</t>
    </r>
  </si>
  <si>
    <r>
      <rPr>
        <b/>
        <sz val="8"/>
        <rFont val="Arial"/>
        <family val="2"/>
      </rPr>
      <t>Плитка «Старый замок Мини»,  угловая</t>
    </r>
    <r>
      <rPr>
        <sz val="8"/>
        <rFont val="Arial"/>
        <family val="2"/>
      </rPr>
      <t xml:space="preserve">, классик (длина1*высота*длина2, мм) </t>
    </r>
  </si>
  <si>
    <r>
      <rPr>
        <b/>
        <sz val="8"/>
        <rFont val="Arial"/>
        <family val="2"/>
      </rPr>
      <t>Плитка «Старый замок Макси»,  прямая</t>
    </r>
    <r>
      <rPr>
        <sz val="8"/>
        <rFont val="Arial"/>
        <family val="2"/>
      </rPr>
      <t>, классик</t>
    </r>
  </si>
  <si>
    <r>
      <rPr>
        <b/>
        <sz val="8"/>
        <rFont val="Arial"/>
        <family val="2"/>
      </rPr>
      <t>Плитка «Старый замок Макси»,  угловая</t>
    </r>
    <r>
      <rPr>
        <sz val="8"/>
        <rFont val="Arial"/>
        <family val="2"/>
      </rPr>
      <t xml:space="preserve">, классик   (длина1*высота*длина2, мм)  </t>
    </r>
  </si>
  <si>
    <r>
      <t xml:space="preserve">Элемент декоративный Эллада </t>
    </r>
    <r>
      <rPr>
        <sz val="8"/>
        <rFont val="Arial"/>
        <family val="2"/>
      </rPr>
      <t>Мини</t>
    </r>
  </si>
  <si>
    <r>
      <t xml:space="preserve">Элемент декоративный Эллада </t>
    </r>
    <r>
      <rPr>
        <sz val="8"/>
        <rFont val="Arial"/>
        <family val="2"/>
      </rPr>
      <t>Макси</t>
    </r>
  </si>
  <si>
    <r>
      <t xml:space="preserve">Элемент декоративный Родос </t>
    </r>
    <r>
      <rPr>
        <sz val="8"/>
        <rFont val="Arial"/>
        <family val="2"/>
      </rPr>
      <t>Мини</t>
    </r>
  </si>
  <si>
    <r>
      <t xml:space="preserve">Элемент декоративный Родос </t>
    </r>
    <r>
      <rPr>
        <sz val="8"/>
        <rFont val="Arial"/>
        <family val="2"/>
      </rPr>
      <t>Макси</t>
    </r>
  </si>
  <si>
    <r>
      <t xml:space="preserve">Элемент декоративный Арго </t>
    </r>
    <r>
      <rPr>
        <sz val="8"/>
        <rFont val="Arial"/>
        <family val="2"/>
      </rPr>
      <t>Мини</t>
    </r>
  </si>
  <si>
    <r>
      <t xml:space="preserve">Элемент декоративный Арго </t>
    </r>
    <r>
      <rPr>
        <sz val="8"/>
        <rFont val="Arial"/>
        <family val="2"/>
      </rPr>
      <t>Макси</t>
    </r>
  </si>
  <si>
    <t>240 х 70</t>
  </si>
  <si>
    <t>263 х 123</t>
  </si>
  <si>
    <t>10,5 пог.м</t>
  </si>
  <si>
    <t>4,3 пог.м</t>
  </si>
  <si>
    <r>
      <rPr>
        <b/>
        <sz val="8"/>
        <rFont val="Arial"/>
        <family val="2"/>
      </rPr>
      <t xml:space="preserve">Элемент декоратив. Гербера </t>
    </r>
    <r>
      <rPr>
        <sz val="8"/>
        <rFont val="Arial"/>
        <family val="2"/>
      </rPr>
      <t>Мини</t>
    </r>
  </si>
  <si>
    <r>
      <rPr>
        <b/>
        <sz val="8"/>
        <rFont val="Arial"/>
        <family val="2"/>
      </rPr>
      <t xml:space="preserve">Элемент декоратив. Гербера </t>
    </r>
    <r>
      <rPr>
        <sz val="8"/>
        <rFont val="Arial"/>
        <family val="2"/>
      </rPr>
      <t>Макси</t>
    </r>
  </si>
  <si>
    <r>
      <rPr>
        <b/>
        <sz val="8"/>
        <rFont val="Arial"/>
        <family val="2"/>
      </rPr>
      <t xml:space="preserve">Элемент декоративный Дубок </t>
    </r>
    <r>
      <rPr>
        <sz val="8"/>
        <rFont val="Arial"/>
        <family val="2"/>
      </rPr>
      <t>Мини</t>
    </r>
  </si>
  <si>
    <r>
      <rPr>
        <b/>
        <sz val="8"/>
        <rFont val="Arial"/>
        <family val="2"/>
      </rPr>
      <t xml:space="preserve">Элемент декоративный Дубок </t>
    </r>
    <r>
      <rPr>
        <sz val="8"/>
        <rFont val="Arial"/>
        <family val="2"/>
      </rPr>
      <t>Макси</t>
    </r>
  </si>
  <si>
    <r>
      <rPr>
        <b/>
        <sz val="8"/>
        <rFont val="Arial"/>
        <family val="2"/>
      </rPr>
      <t xml:space="preserve">Элемент декоративный Лотос </t>
    </r>
    <r>
      <rPr>
        <sz val="8"/>
        <rFont val="Arial"/>
        <family val="2"/>
      </rPr>
      <t>Мини</t>
    </r>
  </si>
  <si>
    <r>
      <rPr>
        <b/>
        <sz val="8"/>
        <rFont val="Arial"/>
        <family val="2"/>
      </rPr>
      <t>Элемент декоративный Лотос</t>
    </r>
    <r>
      <rPr>
        <sz val="8"/>
        <rFont val="Arial"/>
        <family val="2"/>
      </rPr>
      <t xml:space="preserve"> Макси</t>
    </r>
  </si>
  <si>
    <t>вариатив-ный                  размер</t>
  </si>
  <si>
    <t>Кол-во плиток в упа-ковке, шт.</t>
  </si>
  <si>
    <t>Вес упаков-ки, кг</t>
  </si>
  <si>
    <t xml:space="preserve">Цена 1 кв.м прямой и                    1 шт. угловой плитки </t>
  </si>
  <si>
    <t xml:space="preserve">До                         50 000 руб.    </t>
  </si>
  <si>
    <r>
      <t xml:space="preserve">Элемент декоративный Олимпия </t>
    </r>
    <r>
      <rPr>
        <sz val="8"/>
        <rFont val="Arial"/>
        <family val="2"/>
      </rPr>
      <t>Мини</t>
    </r>
  </si>
  <si>
    <r>
      <t xml:space="preserve">Элемент декоративный Олимпия </t>
    </r>
    <r>
      <rPr>
        <sz val="8"/>
        <rFont val="Arial"/>
        <family val="2"/>
      </rPr>
      <t>Макси</t>
    </r>
  </si>
  <si>
    <t>Кол-во штук в м.кв.  (м.пог.)</t>
  </si>
  <si>
    <t>Кол-во кв.м (пог.м.)
в упаковке</t>
  </si>
  <si>
    <r>
      <rPr>
        <b/>
        <sz val="8"/>
        <rFont val="Arial"/>
        <family val="2"/>
      </rPr>
      <t>Элемент декоративный Лист клена</t>
    </r>
    <r>
      <rPr>
        <sz val="8"/>
        <rFont val="Arial"/>
        <family val="2"/>
      </rPr>
      <t xml:space="preserve"> Макси</t>
    </r>
  </si>
  <si>
    <r>
      <rPr>
        <b/>
        <sz val="8"/>
        <rFont val="Arial"/>
        <family val="2"/>
      </rPr>
      <t>Элемент декоративный   Лист клена</t>
    </r>
    <r>
      <rPr>
        <sz val="8"/>
        <rFont val="Arial"/>
        <family val="2"/>
      </rPr>
      <t xml:space="preserve"> Мини</t>
    </r>
  </si>
  <si>
    <r>
      <rPr>
        <b/>
        <sz val="8"/>
        <rFont val="Arial"/>
        <family val="2"/>
      </rPr>
      <t>Плитка «Шамот Мини», прямая</t>
    </r>
    <r>
      <rPr>
        <sz val="8"/>
        <rFont val="Arial"/>
        <family val="2"/>
      </rPr>
      <t>,  разноцвет (от свет-ло-бежевого до огненного)</t>
    </r>
  </si>
  <si>
    <r>
      <rPr>
        <b/>
        <sz val="8"/>
        <rFont val="Arial"/>
        <family val="2"/>
      </rPr>
      <t>Плитка «Шамот Макси», прямая</t>
    </r>
    <r>
      <rPr>
        <sz val="8"/>
        <rFont val="Arial"/>
        <family val="2"/>
      </rPr>
      <t>,  разноцвет (от свет-ло-бежевого до огненного)</t>
    </r>
  </si>
  <si>
    <r>
      <rPr>
        <b/>
        <sz val="8"/>
        <rFont val="Arial"/>
        <family val="2"/>
      </rPr>
      <t>Плитка «Старый кирпич Мини»,  прямая,</t>
    </r>
    <r>
      <rPr>
        <sz val="8"/>
        <rFont val="Arial"/>
        <family val="2"/>
      </rPr>
      <t xml:space="preserve"> темно-коричневый</t>
    </r>
  </si>
  <si>
    <r>
      <rPr>
        <b/>
        <sz val="8"/>
        <rFont val="Arial"/>
        <family val="2"/>
      </rPr>
      <t>Плитка «Старый кирпич Мини»</t>
    </r>
    <r>
      <rPr>
        <b/>
        <sz val="9"/>
        <rFont val="Arial"/>
        <family val="2"/>
      </rPr>
      <t>, угловая</t>
    </r>
    <r>
      <rPr>
        <sz val="8"/>
        <rFont val="Arial"/>
        <family val="2"/>
      </rPr>
      <t xml:space="preserve">, темно-коричневый   (длина1*высота*длина2, мм)  </t>
    </r>
  </si>
  <si>
    <r>
      <rPr>
        <b/>
        <sz val="8"/>
        <rFont val="Arial"/>
        <family val="2"/>
      </rPr>
      <t xml:space="preserve">Плитка «Скол дерева Макси», угловая </t>
    </r>
    <r>
      <rPr>
        <sz val="8"/>
        <rFont val="Arial"/>
        <family val="2"/>
      </rPr>
      <t xml:space="preserve">(длина1*высота*длина2, мм)  </t>
    </r>
  </si>
  <si>
    <r>
      <rPr>
        <b/>
        <sz val="8"/>
        <rFont val="Arial"/>
        <family val="2"/>
      </rPr>
      <t>Плитка «Рваный камень Мини», угловая</t>
    </r>
    <r>
      <rPr>
        <sz val="8"/>
        <rFont val="Arial"/>
        <family val="2"/>
      </rPr>
      <t>, разноцвет (длина1*высота*длина2, мм)</t>
    </r>
  </si>
  <si>
    <r>
      <rPr>
        <b/>
        <sz val="8"/>
        <rFont val="Arial"/>
        <family val="2"/>
      </rPr>
      <t>Плитка «Рваный камень Макси», прямая</t>
    </r>
    <r>
      <rPr>
        <sz val="8"/>
        <rFont val="Arial"/>
        <family val="2"/>
      </rPr>
      <t xml:space="preserve">, разноцвет </t>
    </r>
  </si>
  <si>
    <r>
      <t>П</t>
    </r>
    <r>
      <rPr>
        <b/>
        <sz val="8"/>
        <rFont val="Arial"/>
        <family val="2"/>
      </rPr>
      <t>литка «Рваный камень Макси», угловая,</t>
    </r>
    <r>
      <rPr>
        <sz val="8"/>
        <rFont val="Arial"/>
        <family val="2"/>
      </rPr>
      <t xml:space="preserve"> разноцвет (длина1*высота*длина2, мм)</t>
    </r>
  </si>
  <si>
    <r>
      <rPr>
        <b/>
        <sz val="8"/>
        <rFont val="Arial"/>
        <family val="2"/>
      </rPr>
      <t>Плитка «Рваный камень -Хаос», прямая</t>
    </r>
    <r>
      <rPr>
        <sz val="8"/>
        <rFont val="Arial"/>
        <family val="2"/>
      </rPr>
      <t xml:space="preserve">, разноцвет </t>
    </r>
  </si>
  <si>
    <r>
      <rPr>
        <b/>
        <sz val="8"/>
        <rFont val="Arial"/>
        <family val="2"/>
      </rPr>
      <t>Плитка «Шамот-Хаос», разноцвет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</si>
  <si>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 xml:space="preserve">«Плитняк» </t>
    </r>
    <r>
      <rPr>
        <sz val="8"/>
        <rFont val="Arial"/>
        <family val="2"/>
      </rPr>
      <t xml:space="preserve">                                     (светлый, классик-темный)</t>
    </r>
  </si>
  <si>
    <t xml:space="preserve">РОЗНИЦА </t>
  </si>
  <si>
    <t>Вес един. (кг)</t>
  </si>
  <si>
    <t>Расход                  смеси</t>
  </si>
  <si>
    <t>При узкошовной затирке:               0,5-1 кг/ м2                               При широкошов. затирке: 2-3 кг/ м2</t>
  </si>
  <si>
    <t>Как заполнитель межплиточных швов на поверх-ностях с  темпер. до 200 гр.С</t>
  </si>
  <si>
    <t>Для облицовки керамич. плиткой, искуств. камнем поверх. с темпер. до 200 гр.С</t>
  </si>
  <si>
    <t>В качестве рас-твора для кладки печей и каминов Рабочая темпер. до 1300 гр. С.</t>
  </si>
  <si>
    <t>В качестве напол-нителя при сос-тавлении жарост. смесей (расч. темп. 1300 гр.С)</t>
  </si>
  <si>
    <r>
      <rPr>
        <b/>
        <sz val="8"/>
        <rFont val="Arial"/>
        <family val="2"/>
      </rPr>
      <t>ГЛИНА</t>
    </r>
    <r>
      <rPr>
        <sz val="8"/>
        <rFont val="Arial"/>
        <family val="2"/>
      </rPr>
      <t xml:space="preserve">                                                  каолиновая «Терракот», жаростойкая, измельченная,        мешок 20 кг</t>
    </r>
  </si>
  <si>
    <r>
      <rPr>
        <b/>
        <sz val="8"/>
        <rFont val="Arial"/>
        <family val="2"/>
      </rPr>
      <t xml:space="preserve">ШАМОТ                                               </t>
    </r>
    <r>
      <rPr>
        <sz val="8"/>
        <rFont val="Arial"/>
        <family val="2"/>
      </rPr>
      <t xml:space="preserve"> каолиновый «Терракот», тонкомолотый, жаростойкий,         мешок 20 кг</t>
    </r>
  </si>
  <si>
    <r>
      <rPr>
        <b/>
        <sz val="8"/>
        <rFont val="Arial"/>
        <family val="2"/>
      </rPr>
      <t xml:space="preserve">МЕРТЕЛЬ ОГНЕУПОРНЫЙ </t>
    </r>
    <r>
      <rPr>
        <sz val="8"/>
        <rFont val="Arial"/>
        <family val="2"/>
      </rPr>
      <t>высокопластичный ,                        мешок 20 кг</t>
    </r>
  </si>
  <si>
    <r>
      <rPr>
        <b/>
        <sz val="8"/>
        <rFont val="Arial"/>
        <family val="2"/>
      </rPr>
      <t>СМЕСЬ КЛАДОЧНАЯ</t>
    </r>
    <r>
      <rPr>
        <sz val="8"/>
        <rFont val="Arial"/>
        <family val="2"/>
      </rPr>
      <t xml:space="preserve">                 жаростойкая для </t>
    </r>
    <r>
      <rPr>
        <b/>
        <sz val="8"/>
        <rFont val="Arial"/>
        <family val="2"/>
      </rPr>
      <t>НАРУЖНЫХ</t>
    </r>
    <r>
      <rPr>
        <sz val="8"/>
        <rFont val="Arial"/>
        <family val="2"/>
      </rPr>
      <t xml:space="preserve"> работ, водостойкая,                       мешок 25 кг</t>
    </r>
  </si>
  <si>
    <t>Для кладки топок из шамотного  кирпича                     (рабоч. темп. до 1780˚С)</t>
  </si>
  <si>
    <t>Для уличных барбекю, коптилен, грилей и т.п. рабоч. темп. до 400˚С</t>
  </si>
  <si>
    <r>
      <t xml:space="preserve">Для кладки печей, каминов и др. объектов в усл. повыш-х темп. </t>
    </r>
    <r>
      <rPr>
        <sz val="9"/>
        <rFont val="Arial"/>
        <family val="2"/>
      </rPr>
      <t>до 1300 гр. С.</t>
    </r>
  </si>
  <si>
    <t>Для оштукатури-вания печей, ка-минов и нагревае-мых поверхн. до 200 гр. С</t>
  </si>
  <si>
    <t>ТЕРРАКОТ. Мастика Мастика влаго-жаростойкая</t>
  </si>
  <si>
    <t>При толщине слоя в 1 мм               расход 0,8-1,3 кг/м.кв.склеиваемой поверхности</t>
  </si>
  <si>
    <r>
      <rPr>
        <b/>
        <sz val="8"/>
        <rFont val="Arial"/>
        <family val="2"/>
      </rPr>
      <t>Мастика влаго-жаростойкая</t>
    </r>
    <r>
      <rPr>
        <sz val="8"/>
        <rFont val="Arial"/>
        <family val="2"/>
      </rPr>
      <t xml:space="preserve">             (пластиковое. ведро 1,5 кг)</t>
    </r>
  </si>
  <si>
    <r>
      <rPr>
        <b/>
        <sz val="8"/>
        <rFont val="Arial"/>
        <family val="2"/>
      </rPr>
      <t>Мастика влаго-жаростойкая</t>
    </r>
    <r>
      <rPr>
        <sz val="8"/>
        <rFont val="Arial"/>
        <family val="2"/>
      </rPr>
      <t xml:space="preserve">             (пластиковое. ведро 2,5 кг)</t>
    </r>
  </si>
  <si>
    <r>
      <rPr>
        <b/>
        <sz val="8"/>
        <rFont val="Arial"/>
        <family val="2"/>
      </rPr>
      <t>Мастика влаго-жаростойкая</t>
    </r>
    <r>
      <rPr>
        <sz val="8"/>
        <rFont val="Arial"/>
        <family val="2"/>
      </rPr>
      <t xml:space="preserve">             (пластиковое. ведро 5 кг)</t>
    </r>
  </si>
  <si>
    <r>
      <rPr>
        <b/>
        <sz val="8"/>
        <rFont val="Arial"/>
        <family val="2"/>
      </rPr>
      <t>Мастика влаго-жаростойкая</t>
    </r>
    <r>
      <rPr>
        <sz val="8"/>
        <rFont val="Arial"/>
        <family val="2"/>
      </rPr>
      <t xml:space="preserve">             (пластиковое. ведро 9 кг)</t>
    </r>
  </si>
  <si>
    <r>
      <rPr>
        <b/>
        <sz val="8"/>
        <rFont val="Arial"/>
        <family val="2"/>
      </rPr>
      <t>Мастика влаго-жаростойкая</t>
    </r>
    <r>
      <rPr>
        <sz val="8"/>
        <rFont val="Arial"/>
        <family val="2"/>
      </rPr>
      <t xml:space="preserve">             (пластиковое. Ведро 20 кг)</t>
    </r>
  </si>
  <si>
    <r>
      <t xml:space="preserve">Для ремонтных, отделочных и рестоврационных работ, для прик-леивания облицовоч-ных (плитка, природ-ный камень, термо-панели и т.п.) мате-риалов на нагрева-емых поверхностях (печи, камины, бар-бекю и т.п.)     Рас-четная температура </t>
    </r>
    <r>
      <rPr>
        <sz val="9"/>
        <rFont val="Arial"/>
        <family val="2"/>
      </rPr>
      <t>1100 гр.С</t>
    </r>
  </si>
  <si>
    <r>
      <rPr>
        <b/>
        <sz val="8"/>
        <rFont val="Arial"/>
        <family val="2"/>
      </rPr>
      <t>СМЕСЬ ШТУКАТУРНАЯ</t>
    </r>
    <r>
      <rPr>
        <sz val="8"/>
        <rFont val="Arial"/>
        <family val="2"/>
      </rPr>
      <t xml:space="preserve"> «Терракот», жаростойкая</t>
    </r>
  </si>
  <si>
    <t>1.Все для печей и каминов, в т.ч. смеси, эмали, казаны и аксессуары (Прайс №1)</t>
  </si>
  <si>
    <t>4.Художественное чугунное литье (Прайс №4)</t>
  </si>
  <si>
    <t>2.Камины чугунные, плиты под казаны, стекло жаростойкое (Прайс №1)</t>
  </si>
  <si>
    <t>3.Дверцы, плиты, колосники, задвижки, кованные аксессуарыы  (Прайс №1)</t>
  </si>
  <si>
    <t>5.Очистители каминных стекол Starwax (Прайс №1)</t>
  </si>
  <si>
    <t>6.Колосники для котельных (Прайс №3)</t>
  </si>
  <si>
    <t>2364</t>
  </si>
  <si>
    <r>
      <t xml:space="preserve">Пропитка «Starwax» для  пористых поверхностей  (Франция) </t>
    </r>
    <r>
      <rPr>
        <i/>
        <sz val="8"/>
        <rFont val="Arial"/>
        <family val="2"/>
      </rPr>
      <t>Д</t>
    </r>
    <r>
      <rPr>
        <sz val="8"/>
        <rFont val="Arial"/>
        <family val="2"/>
      </rPr>
      <t xml:space="preserve">ля пористых поверх-ностей терракота, цементной поверх-ности и брусчатки. Защита от дождя,  жировых и масляных пятен, мороза. </t>
    </r>
  </si>
  <si>
    <t>1000 мл   Срок годности                  10 лет</t>
  </si>
  <si>
    <t>2366</t>
  </si>
  <si>
    <r>
      <t xml:space="preserve">Пропитка «Starwax» для камня и кирпича (Франция) </t>
    </r>
    <r>
      <rPr>
        <sz val="8"/>
        <rFont val="Arial"/>
        <family val="2"/>
      </rPr>
      <t>Для каменных, кирпичных и бетонных по-верхностей каминов, печей и барбекю. Предохраняет от жировых пятен, копоти и различных загрязнений.</t>
    </r>
  </si>
  <si>
    <t>500 мл       Срок годности                  10 лет</t>
  </si>
  <si>
    <t>Пропитка французской фирмы «Starwax»</t>
  </si>
  <si>
    <t>Розница, руб</t>
  </si>
  <si>
    <t>Код</t>
  </si>
  <si>
    <t>Ф О Т О</t>
  </si>
  <si>
    <t>Наименование изделий</t>
  </si>
  <si>
    <t>Р А З М Е Р Ы внешние (закладки), (L*h), мм</t>
  </si>
  <si>
    <t xml:space="preserve">Масса,   кг, Netto (Brutto) </t>
  </si>
  <si>
    <t>Стоимость с учетом НДС, руб.</t>
  </si>
  <si>
    <t xml:space="preserve">до                                                          50 000 руб.  </t>
  </si>
  <si>
    <t xml:space="preserve">Свыше                                                                     50 000 руб. </t>
  </si>
  <si>
    <t xml:space="preserve">С Е Т К А   К Л А Д О Ч Н А Я   Б А З А Л Ь Т О В А Я   </t>
  </si>
  <si>
    <t>1720</t>
  </si>
  <si>
    <t xml:space="preserve"> м.п.                (1х1)</t>
  </si>
  <si>
    <r>
      <rPr>
        <b/>
        <sz val="9"/>
        <rFont val="Arial"/>
        <family val="2"/>
      </rPr>
      <t>СЕТКА армирующая  базальтовая</t>
    </r>
    <r>
      <rPr>
        <b/>
        <i/>
        <sz val="9"/>
        <rFont val="Arial"/>
        <family val="2"/>
      </rPr>
      <t xml:space="preserve"> </t>
    </r>
    <r>
      <rPr>
        <sz val="8"/>
        <rFont val="Arial"/>
        <family val="2"/>
      </rPr>
      <t>яч. 3,5*3,5 мм (термо. до 700˚С,           рулон 1х50 м.)</t>
    </r>
  </si>
  <si>
    <r>
      <t xml:space="preserve">в контакте </t>
    </r>
    <r>
      <rPr>
        <b/>
        <sz val="13"/>
        <color indexed="60"/>
        <rFont val="Arial"/>
        <family val="2"/>
      </rPr>
      <t>http://vk.com/promagra2003</t>
    </r>
  </si>
  <si>
    <r>
      <t xml:space="preserve">    Тел./факс: </t>
    </r>
    <r>
      <rPr>
        <b/>
        <sz val="13"/>
        <color indexed="60"/>
        <rFont val="Arial"/>
        <family val="2"/>
      </rPr>
      <t>(383) 269-04-70, 269-02-74, 310-60-63</t>
    </r>
  </si>
  <si>
    <t xml:space="preserve">1001 </t>
  </si>
  <si>
    <r>
      <rPr>
        <b/>
        <sz val="8"/>
        <rFont val="Arial"/>
        <family val="2"/>
      </rPr>
      <t>Плитка «Майами макси», прямая,</t>
    </r>
    <r>
      <rPr>
        <sz val="8"/>
        <rFont val="Arial"/>
        <family val="2"/>
      </rPr>
      <t xml:space="preserve"> разноцвет       </t>
    </r>
  </si>
  <si>
    <r>
      <rPr>
        <b/>
        <sz val="8"/>
        <rFont val="Arial"/>
        <family val="2"/>
      </rPr>
      <t>Плитка «Майами макси», угловая,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разноцвет  (длина1*высота*длина2, мм)     </t>
    </r>
  </si>
  <si>
    <r>
      <rPr>
        <b/>
        <sz val="8"/>
        <rFont val="Arial"/>
        <family val="2"/>
      </rPr>
      <t xml:space="preserve">Плитка «Майами Мини», прямая, </t>
    </r>
    <r>
      <rPr>
        <sz val="8"/>
        <rFont val="Arial"/>
        <family val="2"/>
      </rPr>
      <t xml:space="preserve">разноцвет       </t>
    </r>
  </si>
  <si>
    <r>
      <rPr>
        <b/>
        <sz val="8"/>
        <rFont val="Arial"/>
        <family val="2"/>
      </rPr>
      <t>Плитка «Майами Мини», угловая</t>
    </r>
    <r>
      <rPr>
        <sz val="8"/>
        <rFont val="Arial"/>
        <family val="2"/>
      </rPr>
      <t xml:space="preserve">, разноцвет             (длина1*высота*длина2, мм)  </t>
    </r>
  </si>
  <si>
    <t xml:space="preserve">1000  </t>
  </si>
  <si>
    <t xml:space="preserve">1002 </t>
  </si>
  <si>
    <t xml:space="preserve">1003 </t>
  </si>
  <si>
    <r>
      <rPr>
        <b/>
        <sz val="8"/>
        <rFont val="Arial"/>
        <family val="2"/>
      </rPr>
      <t>Плитка «Тайсон Мега», прямая</t>
    </r>
    <r>
      <rPr>
        <sz val="8"/>
        <rFont val="Arial"/>
        <family val="2"/>
      </rPr>
      <t>, разноцвет</t>
    </r>
  </si>
  <si>
    <r>
      <rPr>
        <b/>
        <sz val="8"/>
        <rFont val="Arial"/>
        <family val="2"/>
      </rPr>
      <t>Плитка «Тайсон Мега», угловая,</t>
    </r>
    <r>
      <rPr>
        <sz val="8"/>
        <rFont val="Arial"/>
        <family val="2"/>
      </rPr>
      <t xml:space="preserve"> разноцвет                (длина1*высота*длина2, мм)</t>
    </r>
  </si>
  <si>
    <r>
      <rPr>
        <b/>
        <sz val="8"/>
        <rFont val="Arial"/>
        <family val="2"/>
      </rPr>
      <t xml:space="preserve">Плитка «Леонардо Макси», прямая, </t>
    </r>
    <r>
      <rPr>
        <sz val="8"/>
        <rFont val="Arial"/>
        <family val="2"/>
      </rPr>
      <t>разноцвет</t>
    </r>
  </si>
  <si>
    <t xml:space="preserve">1067 </t>
  </si>
  <si>
    <t xml:space="preserve">1017 </t>
  </si>
  <si>
    <t xml:space="preserve">1018 </t>
  </si>
  <si>
    <r>
      <rPr>
        <b/>
        <sz val="8"/>
        <rFont val="Arial"/>
        <family val="2"/>
      </rPr>
      <t>Плитка «Леонардо Макси»,  угловая</t>
    </r>
    <r>
      <rPr>
        <sz val="8"/>
        <rFont val="Arial"/>
        <family val="2"/>
      </rPr>
      <t xml:space="preserve">, разноцвет (длина1*высота*длина2, мм) </t>
    </r>
  </si>
  <si>
    <t xml:space="preserve">1068 </t>
  </si>
  <si>
    <r>
      <rPr>
        <b/>
        <i/>
        <sz val="11"/>
        <color indexed="10"/>
        <rFont val="Arial"/>
        <family val="2"/>
      </rPr>
      <t xml:space="preserve">НОВИНКА!!! </t>
    </r>
    <r>
      <rPr>
        <b/>
        <i/>
        <sz val="11"/>
        <rFont val="Arial"/>
        <family val="2"/>
      </rPr>
      <t>ТЕРРАКОТ-ДЕКОР. Элементы керамические декоративные. Коллекция «NATURE».</t>
    </r>
  </si>
  <si>
    <r>
      <rPr>
        <b/>
        <i/>
        <sz val="11"/>
        <color indexed="10"/>
        <rFont val="Arial"/>
        <family val="2"/>
      </rPr>
      <t>НОВИНКА!!!</t>
    </r>
    <r>
      <rPr>
        <b/>
        <i/>
        <sz val="11"/>
        <rFont val="Arial"/>
        <family val="2"/>
      </rPr>
      <t xml:space="preserve"> ТЕРРАКОТ-ДЕКОР. Элементы керамические декоративные. Коллекция «ANTIC». </t>
    </r>
  </si>
  <si>
    <t>2661</t>
  </si>
  <si>
    <t>2662</t>
  </si>
  <si>
    <t>2655</t>
  </si>
  <si>
    <t>2656</t>
  </si>
  <si>
    <t>2657</t>
  </si>
  <si>
    <t>2658</t>
  </si>
  <si>
    <t>2659</t>
  </si>
  <si>
    <t>2660</t>
  </si>
  <si>
    <t>2663</t>
  </si>
  <si>
    <t>2664</t>
  </si>
  <si>
    <t>2665</t>
  </si>
  <si>
    <t>2666</t>
  </si>
  <si>
    <t>2668</t>
  </si>
  <si>
    <t>2667</t>
  </si>
  <si>
    <t>2669</t>
  </si>
  <si>
    <t>2670</t>
  </si>
  <si>
    <r>
      <rPr>
        <b/>
        <sz val="8"/>
        <rFont val="Arial"/>
        <family val="2"/>
      </rPr>
      <t>Плитка «Рваный камень Мини», прямая</t>
    </r>
    <r>
      <rPr>
        <sz val="8"/>
        <rFont val="Arial"/>
        <family val="2"/>
      </rPr>
      <t>, разноцвет от  светло-бежевого до огненного</t>
    </r>
  </si>
  <si>
    <t>Прайс-лист №2 на 24.01.2014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</si>
</sst>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宋体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b/>
      <sz val="1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sz val="10"/>
      <name val="Calibri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7.5"/>
      <name val="Calibri"/>
      <family val="2"/>
    </font>
    <font>
      <b/>
      <sz val="13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" fillId="0" borderId="0">
      <alignment/>
      <protection/>
    </xf>
  </cellStyleXfs>
  <cellXfs count="20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14" fillId="0" borderId="12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 indent="1"/>
    </xf>
    <xf numFmtId="0" fontId="16" fillId="0" borderId="12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18" fillId="24" borderId="14" xfId="0" applyFont="1" applyFill="1" applyBorder="1" applyAlignment="1">
      <alignment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right" vertical="center" wrapText="1" indent="1"/>
    </xf>
    <xf numFmtId="0" fontId="7" fillId="24" borderId="11" xfId="0" applyNumberFormat="1" applyFont="1" applyFill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right" vertical="center" wrapText="1" indent="1"/>
    </xf>
    <xf numFmtId="0" fontId="7" fillId="24" borderId="10" xfId="0" applyNumberFormat="1" applyFont="1" applyFill="1" applyBorder="1" applyAlignment="1">
      <alignment horizontal="center" vertical="center" wrapText="1"/>
    </xf>
    <xf numFmtId="2" fontId="7" fillId="24" borderId="12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4" borderId="18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19" xfId="0" applyNumberFormat="1" applyFont="1" applyFill="1" applyBorder="1" applyAlignment="1">
      <alignment horizontal="center" vertical="center" wrapText="1"/>
    </xf>
    <xf numFmtId="2" fontId="7" fillId="24" borderId="13" xfId="0" applyNumberFormat="1" applyFont="1" applyFill="1" applyBorder="1" applyAlignment="1">
      <alignment horizontal="center" vertical="center" wrapText="1"/>
    </xf>
    <xf numFmtId="1" fontId="7" fillId="24" borderId="13" xfId="0" applyNumberFormat="1" applyFont="1" applyFill="1" applyBorder="1" applyAlignment="1">
      <alignment horizontal="center" vertical="center" wrapText="1"/>
    </xf>
    <xf numFmtId="1" fontId="7" fillId="24" borderId="11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1"/>
    </xf>
    <xf numFmtId="0" fontId="7" fillId="0" borderId="10" xfId="0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15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15" fillId="0" borderId="14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24" borderId="12" xfId="0" applyNumberFormat="1" applyFont="1" applyFill="1" applyBorder="1" applyAlignment="1">
      <alignment vertical="center" wrapText="1"/>
    </xf>
    <xf numFmtId="0" fontId="16" fillId="20" borderId="14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textRotation="90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textRotation="90" wrapText="1"/>
    </xf>
    <xf numFmtId="0" fontId="7" fillId="20" borderId="10" xfId="0" applyFont="1" applyFill="1" applyBorder="1" applyAlignment="1">
      <alignment horizontal="center" vertical="center" wrapText="1" shrinkToFit="1"/>
    </xf>
    <xf numFmtId="0" fontId="16" fillId="2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3" fontId="5" fillId="24" borderId="12" xfId="0" applyNumberFormat="1" applyFont="1" applyFill="1" applyBorder="1" applyAlignment="1">
      <alignment horizontal="center" vertical="center" wrapText="1"/>
    </xf>
    <xf numFmtId="3" fontId="5" fillId="24" borderId="14" xfId="0" applyNumberFormat="1" applyFont="1" applyFill="1" applyBorder="1" applyAlignment="1">
      <alignment horizontal="center" vertical="center" wrapText="1"/>
    </xf>
    <xf numFmtId="2" fontId="5" fillId="24" borderId="12" xfId="0" applyNumberFormat="1" applyFont="1" applyFill="1" applyBorder="1" applyAlignment="1">
      <alignment horizontal="center" vertical="center" wrapText="1"/>
    </xf>
    <xf numFmtId="2" fontId="5" fillId="24" borderId="14" xfId="0" applyNumberFormat="1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16" fillId="20" borderId="16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left" vertical="center" wrapText="1" indent="1"/>
    </xf>
    <xf numFmtId="3" fontId="5" fillId="24" borderId="10" xfId="0" applyNumberFormat="1" applyFont="1" applyFill="1" applyBorder="1" applyAlignment="1">
      <alignment horizontal="right" vertical="center" wrapText="1" indent="1"/>
    </xf>
    <xf numFmtId="3" fontId="5" fillId="24" borderId="12" xfId="0" applyNumberFormat="1" applyFont="1" applyFill="1" applyBorder="1" applyAlignment="1">
      <alignment horizontal="right" vertical="center" wrapText="1" indent="1"/>
    </xf>
    <xf numFmtId="3" fontId="5" fillId="24" borderId="14" xfId="0" applyNumberFormat="1" applyFont="1" applyFill="1" applyBorder="1" applyAlignment="1">
      <alignment horizontal="right" vertical="center" wrapText="1" indent="1"/>
    </xf>
    <xf numFmtId="0" fontId="23" fillId="20" borderId="10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right" vertical="center" wrapText="1" indent="1"/>
    </xf>
    <xf numFmtId="1" fontId="5" fillId="0" borderId="14" xfId="0" applyNumberFormat="1" applyFont="1" applyFill="1" applyBorder="1" applyAlignment="1">
      <alignment horizontal="right" vertical="center" wrapText="1" indent="1"/>
    </xf>
    <xf numFmtId="0" fontId="29" fillId="20" borderId="10" xfId="0" applyFont="1" applyFill="1" applyBorder="1" applyAlignment="1">
      <alignment horizontal="center" vertical="center" wrapText="1"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6" xfId="0" applyNumberFormat="1" applyFont="1" applyFill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7" fillId="2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 indent="1"/>
    </xf>
    <xf numFmtId="0" fontId="7" fillId="0" borderId="16" xfId="0" applyNumberFormat="1" applyFont="1" applyFill="1" applyBorder="1" applyAlignment="1">
      <alignment horizontal="left" vertical="center" wrapText="1" indent="1"/>
    </xf>
    <xf numFmtId="0" fontId="7" fillId="0" borderId="14" xfId="0" applyNumberFormat="1" applyFont="1" applyFill="1" applyBorder="1" applyAlignment="1">
      <alignment horizontal="left" vertical="center" wrapText="1" indent="1"/>
    </xf>
    <xf numFmtId="0" fontId="13" fillId="0" borderId="12" xfId="0" applyNumberFormat="1" applyFont="1" applyFill="1" applyBorder="1" applyAlignment="1">
      <alignment horizontal="left" vertical="center" wrapText="1" indent="1"/>
    </xf>
    <xf numFmtId="0" fontId="7" fillId="0" borderId="10" xfId="0" applyNumberFormat="1" applyFont="1" applyFill="1" applyBorder="1" applyAlignment="1">
      <alignment horizontal="left" vertical="center" wrapText="1" indent="1"/>
    </xf>
    <xf numFmtId="0" fontId="7" fillId="24" borderId="12" xfId="0" applyNumberFormat="1" applyFont="1" applyFill="1" applyBorder="1" applyAlignment="1">
      <alignment horizontal="left" vertical="center" wrapText="1" indent="1"/>
    </xf>
    <xf numFmtId="0" fontId="7" fillId="24" borderId="16" xfId="0" applyNumberFormat="1" applyFont="1" applyFill="1" applyBorder="1" applyAlignment="1">
      <alignment horizontal="left" vertical="center" wrapText="1" indent="1"/>
    </xf>
    <xf numFmtId="0" fontId="7" fillId="24" borderId="14" xfId="0" applyNumberFormat="1" applyFont="1" applyFill="1" applyBorder="1" applyAlignment="1">
      <alignment horizontal="left" vertical="center" wrapText="1" indent="1"/>
    </xf>
    <xf numFmtId="2" fontId="5" fillId="24" borderId="12" xfId="0" applyNumberFormat="1" applyFont="1" applyFill="1" applyBorder="1" applyAlignment="1">
      <alignment horizontal="right" vertical="center" wrapText="1" indent="1"/>
    </xf>
    <xf numFmtId="2" fontId="5" fillId="24" borderId="14" xfId="0" applyNumberFormat="1" applyFont="1" applyFill="1" applyBorder="1" applyAlignment="1">
      <alignment horizontal="righ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2" xfId="0" applyNumberFormat="1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 wrapText="1" indent="1"/>
    </xf>
    <xf numFmtId="3" fontId="5" fillId="0" borderId="14" xfId="0" applyNumberFormat="1" applyFont="1" applyFill="1" applyBorder="1" applyAlignment="1">
      <alignment horizontal="right" vertical="center" wrapText="1" indent="1"/>
    </xf>
    <xf numFmtId="2" fontId="7" fillId="0" borderId="10" xfId="0" applyNumberFormat="1" applyFont="1" applyFill="1" applyBorder="1" applyAlignment="1">
      <alignment horizontal="center" vertical="center" wrapText="1"/>
    </xf>
    <xf numFmtId="3" fontId="5" fillId="24" borderId="13" xfId="0" applyNumberFormat="1" applyFont="1" applyFill="1" applyBorder="1" applyAlignment="1">
      <alignment horizontal="right" vertical="center" wrapText="1" indent="1"/>
    </xf>
    <xf numFmtId="3" fontId="5" fillId="24" borderId="21" xfId="0" applyNumberFormat="1" applyFont="1" applyFill="1" applyBorder="1" applyAlignment="1">
      <alignment horizontal="right" vertical="center" wrapText="1" inden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left" vertical="center" wrapText="1" inden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3" xfId="0" applyNumberFormat="1" applyFont="1" applyFill="1" applyBorder="1" applyAlignment="1">
      <alignment horizontal="left" vertical="center" wrapText="1" indent="1"/>
    </xf>
    <xf numFmtId="0" fontId="7" fillId="24" borderId="20" xfId="0" applyNumberFormat="1" applyFont="1" applyFill="1" applyBorder="1" applyAlignment="1">
      <alignment horizontal="left" vertical="center" wrapText="1" indent="1"/>
    </xf>
    <xf numFmtId="0" fontId="7" fillId="24" borderId="21" xfId="0" applyNumberFormat="1" applyFont="1" applyFill="1" applyBorder="1" applyAlignment="1">
      <alignment horizontal="left" vertical="center" wrapText="1" indent="1"/>
    </xf>
    <xf numFmtId="0" fontId="7" fillId="24" borderId="10" xfId="0" applyNumberFormat="1" applyFont="1" applyFill="1" applyBorder="1" applyAlignment="1">
      <alignment horizontal="left" vertical="center" wrapText="1" indent="1"/>
    </xf>
    <xf numFmtId="0" fontId="7" fillId="24" borderId="12" xfId="0" applyFont="1" applyFill="1" applyBorder="1" applyAlignment="1">
      <alignment horizontal="left" vertical="center" wrapText="1" indent="1"/>
    </xf>
    <xf numFmtId="0" fontId="7" fillId="24" borderId="16" xfId="0" applyFont="1" applyFill="1" applyBorder="1" applyAlignment="1">
      <alignment horizontal="left" vertical="center" wrapText="1" indent="1"/>
    </xf>
    <xf numFmtId="0" fontId="7" fillId="24" borderId="14" xfId="0" applyFont="1" applyFill="1" applyBorder="1" applyAlignment="1">
      <alignment horizontal="left" vertical="center" wrapText="1" indent="1"/>
    </xf>
    <xf numFmtId="0" fontId="7" fillId="24" borderId="10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/>
    </xf>
    <xf numFmtId="0" fontId="18" fillId="2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24" borderId="0" xfId="0" applyFont="1" applyFill="1" applyBorder="1" applyAlignment="1">
      <alignment horizontal="left" vertical="center" wrapText="1"/>
    </xf>
    <xf numFmtId="0" fontId="12" fillId="24" borderId="22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center" vertical="center"/>
    </xf>
    <xf numFmtId="0" fontId="30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5" fillId="24" borderId="12" xfId="0" applyNumberFormat="1" applyFont="1" applyFill="1" applyBorder="1" applyAlignment="1">
      <alignment horizontal="right" vertical="center" wrapText="1" indent="1"/>
    </xf>
    <xf numFmtId="4" fontId="5" fillId="24" borderId="14" xfId="0" applyNumberFormat="1" applyFont="1" applyFill="1" applyBorder="1" applyAlignment="1">
      <alignment horizontal="right" vertical="center" wrapText="1" indent="1"/>
    </xf>
    <xf numFmtId="4" fontId="5" fillId="24" borderId="10" xfId="0" applyNumberFormat="1" applyFont="1" applyFill="1" applyBorder="1" applyAlignment="1">
      <alignment horizontal="right" vertical="center" wrapText="1" indent="1"/>
    </xf>
    <xf numFmtId="2" fontId="7" fillId="0" borderId="13" xfId="0" applyNumberFormat="1" applyFont="1" applyFill="1" applyBorder="1" applyAlignment="1">
      <alignment horizontal="left" vertical="center" wrapText="1" indent="1"/>
    </xf>
    <xf numFmtId="2" fontId="7" fillId="0" borderId="21" xfId="0" applyNumberFormat="1" applyFont="1" applyFill="1" applyBorder="1" applyAlignment="1">
      <alignment horizontal="left" vertical="center" wrapText="1" indent="1"/>
    </xf>
    <xf numFmtId="2" fontId="7" fillId="0" borderId="15" xfId="0" applyNumberFormat="1" applyFont="1" applyFill="1" applyBorder="1" applyAlignment="1">
      <alignment horizontal="left" vertical="center" wrapText="1" indent="1"/>
    </xf>
    <xf numFmtId="2" fontId="7" fillId="0" borderId="18" xfId="0" applyNumberFormat="1" applyFont="1" applyFill="1" applyBorder="1" applyAlignment="1">
      <alignment horizontal="left" vertical="center" wrapText="1" inden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25.jpeg" /><Relationship Id="rId15" Type="http://schemas.openxmlformats.org/officeDocument/2006/relationships/image" Target="../media/image28.jpeg" /><Relationship Id="rId16" Type="http://schemas.openxmlformats.org/officeDocument/2006/relationships/image" Target="../media/image29.jpeg" /><Relationship Id="rId17" Type="http://schemas.openxmlformats.org/officeDocument/2006/relationships/image" Target="../media/image30.jpeg" /><Relationship Id="rId18" Type="http://schemas.openxmlformats.org/officeDocument/2006/relationships/image" Target="../media/image31.jpeg" /><Relationship Id="rId19" Type="http://schemas.openxmlformats.org/officeDocument/2006/relationships/image" Target="../media/image32.jpeg" /><Relationship Id="rId20" Type="http://schemas.openxmlformats.org/officeDocument/2006/relationships/image" Target="../media/image33.jpeg" /><Relationship Id="rId21" Type="http://schemas.openxmlformats.org/officeDocument/2006/relationships/image" Target="../media/image34.jpeg" /><Relationship Id="rId22" Type="http://schemas.openxmlformats.org/officeDocument/2006/relationships/image" Target="../media/image35.jpeg" /><Relationship Id="rId23" Type="http://schemas.openxmlformats.org/officeDocument/2006/relationships/image" Target="../media/image36.jpeg" /><Relationship Id="rId24" Type="http://schemas.openxmlformats.org/officeDocument/2006/relationships/image" Target="../media/image37.jpeg" /><Relationship Id="rId25" Type="http://schemas.openxmlformats.org/officeDocument/2006/relationships/image" Target="../media/image38.jpeg" /><Relationship Id="rId26" Type="http://schemas.openxmlformats.org/officeDocument/2006/relationships/image" Target="../media/image39.jpeg" /><Relationship Id="rId27" Type="http://schemas.openxmlformats.org/officeDocument/2006/relationships/image" Target="../media/image40.jpeg" /><Relationship Id="rId28" Type="http://schemas.openxmlformats.org/officeDocument/2006/relationships/image" Target="../media/image41.jpeg" /><Relationship Id="rId29" Type="http://schemas.openxmlformats.org/officeDocument/2006/relationships/image" Target="../media/image42.jpeg" /><Relationship Id="rId30" Type="http://schemas.openxmlformats.org/officeDocument/2006/relationships/image" Target="../media/image43.jpeg" /><Relationship Id="rId31" Type="http://schemas.openxmlformats.org/officeDocument/2006/relationships/image" Target="../media/image44.jpeg" /><Relationship Id="rId32" Type="http://schemas.openxmlformats.org/officeDocument/2006/relationships/image" Target="../media/image45.jpeg" /><Relationship Id="rId33" Type="http://schemas.openxmlformats.org/officeDocument/2006/relationships/image" Target="../media/image46.jpeg" /><Relationship Id="rId34" Type="http://schemas.openxmlformats.org/officeDocument/2006/relationships/image" Target="../media/image47.jpeg" /><Relationship Id="rId35" Type="http://schemas.openxmlformats.org/officeDocument/2006/relationships/image" Target="../media/image48.jpeg" /><Relationship Id="rId36" Type="http://schemas.openxmlformats.org/officeDocument/2006/relationships/image" Target="../media/image49.jpeg" /><Relationship Id="rId37" Type="http://schemas.openxmlformats.org/officeDocument/2006/relationships/image" Target="../media/image50.jpeg" /><Relationship Id="rId38" Type="http://schemas.openxmlformats.org/officeDocument/2006/relationships/image" Target="../media/image51.jpeg" /><Relationship Id="rId39" Type="http://schemas.openxmlformats.org/officeDocument/2006/relationships/image" Target="../media/image20.jpeg" /><Relationship Id="rId40" Type="http://schemas.openxmlformats.org/officeDocument/2006/relationships/image" Target="../media/image23.jpeg" /><Relationship Id="rId41" Type="http://schemas.openxmlformats.org/officeDocument/2006/relationships/image" Target="../media/image52.jpeg" /><Relationship Id="rId42" Type="http://schemas.openxmlformats.org/officeDocument/2006/relationships/image" Target="../media/image19.jpeg" /><Relationship Id="rId43" Type="http://schemas.openxmlformats.org/officeDocument/2006/relationships/image" Target="../media/image26.jpeg" /><Relationship Id="rId44" Type="http://schemas.openxmlformats.org/officeDocument/2006/relationships/image" Target="../media/image53.jpeg" /><Relationship Id="rId45" Type="http://schemas.openxmlformats.org/officeDocument/2006/relationships/image" Target="../media/image54.jpeg" /><Relationship Id="rId46" Type="http://schemas.openxmlformats.org/officeDocument/2006/relationships/image" Target="../media/image2.jpeg" /><Relationship Id="rId47" Type="http://schemas.openxmlformats.org/officeDocument/2006/relationships/image" Target="../media/image3.jpeg" /><Relationship Id="rId48" Type="http://schemas.openxmlformats.org/officeDocument/2006/relationships/image" Target="../media/image4.jpeg" /><Relationship Id="rId49" Type="http://schemas.openxmlformats.org/officeDocument/2006/relationships/image" Target="../media/image5.jpeg" /><Relationship Id="rId50" Type="http://schemas.openxmlformats.org/officeDocument/2006/relationships/image" Target="../media/image6.jpeg" /><Relationship Id="rId51" Type="http://schemas.openxmlformats.org/officeDocument/2006/relationships/image" Target="../media/image21.jpeg" /><Relationship Id="rId52" Type="http://schemas.openxmlformats.org/officeDocument/2006/relationships/image" Target="../media/image22.jpeg" /><Relationship Id="rId53" Type="http://schemas.openxmlformats.org/officeDocument/2006/relationships/image" Target="../media/image24.jpeg" /><Relationship Id="rId54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97</xdr:row>
      <xdr:rowOff>0</xdr:rowOff>
    </xdr:from>
    <xdr:to>
      <xdr:col>23</xdr:col>
      <xdr:colOff>323850</xdr:colOff>
      <xdr:row>97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36252150"/>
          <a:ext cx="808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1. Колосники промышленные для котельных. 
</a:t>
          </a:r>
          <a:r>
            <a:rPr lang="en-US" cap="none" sz="1000" b="0" i="0" u="none" baseline="0">
              <a:solidFill>
                <a:srgbClr val="000000"/>
              </a:solidFill>
            </a:rPr>
            <a:t>  2. Фронтовые топочные плиты и загрузочные дверцы для котлов. 
</a:t>
          </a:r>
          <a:r>
            <a:rPr lang="en-US" cap="none" sz="1000" b="0" i="0" u="none" baseline="0">
              <a:solidFill>
                <a:srgbClr val="000000"/>
              </a:solidFill>
            </a:rPr>
            <a:t>  3. Ниппель и пробки радиаторные (ГОСТ 8690-94, ковкий чугун КЧ-30-6). 
</a:t>
          </a:r>
          <a:r>
            <a:rPr lang="en-US" cap="none" sz="1000" b="0" i="0" u="none" baseline="0">
              <a:solidFill>
                <a:srgbClr val="000000"/>
              </a:solidFill>
            </a:rPr>
            <a:t>  4. Люки чугунные смотровых колодцев с запорным устройством (ГОСТ 3634-99,  8591-76). 
</a:t>
          </a:r>
          <a:r>
            <a:rPr lang="en-US" cap="none" sz="1000" b="0" i="0" u="none" baseline="0">
              <a:solidFill>
                <a:srgbClr val="000000"/>
              </a:solidFill>
            </a:rPr>
            <a:t>  5. Дождеприемники (круглые, прямоугольные большие и малые). 
</a:t>
          </a:r>
          <a:r>
            <a:rPr lang="en-US" cap="none" sz="1000" b="0" i="0" u="none" baseline="0">
              <a:solidFill>
                <a:srgbClr val="000000"/>
              </a:solidFill>
            </a:rPr>
            <a:t>  6. Чугунные консоли для телекоммуникаций (№1, №2, №3, №4). 
</a:t>
          </a:r>
          <a:r>
            <a:rPr lang="en-US" cap="none" sz="1000" b="0" i="0" u="none" baseline="0">
              <a:solidFill>
                <a:srgbClr val="000000"/>
              </a:solidFill>
            </a:rPr>
            <a:t>  7.Чугунные ажурные оградки. 
</a:t>
          </a:r>
          <a:r>
            <a:rPr lang="en-US" cap="none" sz="1000" b="0" i="0" u="none" baseline="0">
              <a:solidFill>
                <a:srgbClr val="000000"/>
              </a:solidFill>
            </a:rPr>
            <a:t>  8.Оцинкованный хозинвентарь (ведра, подойники, тазы и т.п.)</a:t>
          </a:r>
        </a:p>
      </xdr:txBody>
    </xdr:sp>
    <xdr:clientData/>
  </xdr:twoCellAnchor>
  <xdr:twoCellAnchor>
    <xdr:from>
      <xdr:col>1</xdr:col>
      <xdr:colOff>95250</xdr:colOff>
      <xdr:row>0</xdr:row>
      <xdr:rowOff>66675</xdr:rowOff>
    </xdr:from>
    <xdr:to>
      <xdr:col>3</xdr:col>
      <xdr:colOff>9525</xdr:colOff>
      <xdr:row>8</xdr:row>
      <xdr:rowOff>123825</xdr:rowOff>
    </xdr:to>
    <xdr:pic>
      <xdr:nvPicPr>
        <xdr:cNvPr id="2" name="Picture 2" descr="товарный знак №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247775" cy="1323975"/>
        </a:xfrm>
        <a:prstGeom prst="rect">
          <a:avLst/>
        </a:prstGeom>
        <a:solidFill>
          <a:srgbClr val="00FFFF"/>
        </a:solidFill>
        <a:ln w="9525" cmpd="sng">
          <a:noFill/>
        </a:ln>
      </xdr:spPr>
    </xdr:pic>
    <xdr:clientData/>
  </xdr:two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8" name="Text Box 24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9" name="Text Box 25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10" name="Text Box 26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11" name="Text Box 27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12" name="Text Box 28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13" name="Text Box 29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14" name="Text Box 30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15" name="Text Box 31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16" name="Text Box 32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85725" cy="200025"/>
    <xdr:sp fLocksText="0">
      <xdr:nvSpPr>
        <xdr:cNvPr id="17" name="Text Box 33"/>
        <xdr:cNvSpPr txBox="1">
          <a:spLocks noChangeArrowheads="1"/>
        </xdr:cNvSpPr>
      </xdr:nvSpPr>
      <xdr:spPr>
        <a:xfrm>
          <a:off x="0" y="3625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57150</xdr:colOff>
      <xdr:row>97</xdr:row>
      <xdr:rowOff>0</xdr:rowOff>
    </xdr:from>
    <xdr:to>
      <xdr:col>23</xdr:col>
      <xdr:colOff>323850</xdr:colOff>
      <xdr:row>97</xdr:row>
      <xdr:rowOff>0</xdr:rowOff>
    </xdr:to>
    <xdr:sp>
      <xdr:nvSpPr>
        <xdr:cNvPr id="18" name="Rectangle 34"/>
        <xdr:cNvSpPr>
          <a:spLocks/>
        </xdr:cNvSpPr>
      </xdr:nvSpPr>
      <xdr:spPr>
        <a:xfrm>
          <a:off x="57150" y="36252150"/>
          <a:ext cx="808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1. Колосники промышленные для котельных. 
</a:t>
          </a:r>
          <a:r>
            <a:rPr lang="en-US" cap="none" sz="1000" b="0" i="0" u="none" baseline="0">
              <a:solidFill>
                <a:srgbClr val="000000"/>
              </a:solidFill>
            </a:rPr>
            <a:t>  2. Фронтовые топочные плиты и загрузочные дверцы для котлов. 
</a:t>
          </a:r>
          <a:r>
            <a:rPr lang="en-US" cap="none" sz="1000" b="0" i="0" u="none" baseline="0">
              <a:solidFill>
                <a:srgbClr val="000000"/>
              </a:solidFill>
            </a:rPr>
            <a:t>  3. Ниппель и пробки радиаторные (ГОСТ 8690-94, ковкий чугун КЧ-30-6). 
</a:t>
          </a:r>
          <a:r>
            <a:rPr lang="en-US" cap="none" sz="1000" b="0" i="0" u="none" baseline="0">
              <a:solidFill>
                <a:srgbClr val="000000"/>
              </a:solidFill>
            </a:rPr>
            <a:t>  4. Люки чугунные смотровых колодцев с запорным устройством (ГОСТ 3634-99,  8591-76). 
</a:t>
          </a:r>
          <a:r>
            <a:rPr lang="en-US" cap="none" sz="1000" b="0" i="0" u="none" baseline="0">
              <a:solidFill>
                <a:srgbClr val="000000"/>
              </a:solidFill>
            </a:rPr>
            <a:t>  5. Дождеприемники (круглые, прямоугольные большие и малые). 
</a:t>
          </a:r>
          <a:r>
            <a:rPr lang="en-US" cap="none" sz="1000" b="0" i="0" u="none" baseline="0">
              <a:solidFill>
                <a:srgbClr val="000000"/>
              </a:solidFill>
            </a:rPr>
            <a:t>  6. Чугунные консоли для телекоммуникаций (№1, №2, №3, №4). 
</a:t>
          </a:r>
          <a:r>
            <a:rPr lang="en-US" cap="none" sz="1000" b="0" i="0" u="none" baseline="0">
              <a:solidFill>
                <a:srgbClr val="000000"/>
              </a:solidFill>
            </a:rPr>
            <a:t>  7.Чугунные ажурные оградки. 
</a:t>
          </a:r>
          <a:r>
            <a:rPr lang="en-US" cap="none" sz="1000" b="0" i="0" u="none" baseline="0">
              <a:solidFill>
                <a:srgbClr val="000000"/>
              </a:solidFill>
            </a:rPr>
            <a:t>  8.Оцинкованный хозинвентарь (ведра, подойники, тазы и т.п.)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0</xdr:colOff>
      <xdr:row>14</xdr:row>
      <xdr:rowOff>0</xdr:rowOff>
    </xdr:to>
    <xdr:sp>
      <xdr:nvSpPr>
        <xdr:cNvPr id="19" name="Line 46"/>
        <xdr:cNvSpPr>
          <a:spLocks/>
        </xdr:cNvSpPr>
      </xdr:nvSpPr>
      <xdr:spPr>
        <a:xfrm flipV="1">
          <a:off x="88392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0</xdr:colOff>
      <xdr:row>14</xdr:row>
      <xdr:rowOff>0</xdr:rowOff>
    </xdr:to>
    <xdr:sp>
      <xdr:nvSpPr>
        <xdr:cNvPr id="20" name="Line 47"/>
        <xdr:cNvSpPr>
          <a:spLocks/>
        </xdr:cNvSpPr>
      </xdr:nvSpPr>
      <xdr:spPr>
        <a:xfrm flipV="1">
          <a:off x="88392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44</xdr:row>
      <xdr:rowOff>19050</xdr:rowOff>
    </xdr:from>
    <xdr:to>
      <xdr:col>2</xdr:col>
      <xdr:colOff>771525</xdr:colOff>
      <xdr:row>44</xdr:row>
      <xdr:rowOff>504825</xdr:rowOff>
    </xdr:to>
    <xdr:pic>
      <xdr:nvPicPr>
        <xdr:cNvPr id="21" name="Picture 87" descr="Старый кирпич мини_прай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3992225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61</xdr:row>
      <xdr:rowOff>19050</xdr:rowOff>
    </xdr:from>
    <xdr:to>
      <xdr:col>2</xdr:col>
      <xdr:colOff>752475</xdr:colOff>
      <xdr:row>61</xdr:row>
      <xdr:rowOff>504825</xdr:rowOff>
    </xdr:to>
    <xdr:pic>
      <xdr:nvPicPr>
        <xdr:cNvPr id="22" name="Picture 88" descr="Тайсон_разноцвет_прайс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2145030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19050</xdr:rowOff>
    </xdr:from>
    <xdr:to>
      <xdr:col>2</xdr:col>
      <xdr:colOff>904875</xdr:colOff>
      <xdr:row>35</xdr:row>
      <xdr:rowOff>447675</xdr:rowOff>
    </xdr:to>
    <xdr:pic>
      <xdr:nvPicPr>
        <xdr:cNvPr id="23" name="Picture 89" descr="Шамот МАКСИ_прайс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104394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58</xdr:row>
      <xdr:rowOff>28575</xdr:rowOff>
    </xdr:from>
    <xdr:to>
      <xdr:col>2</xdr:col>
      <xdr:colOff>809625</xdr:colOff>
      <xdr:row>58</xdr:row>
      <xdr:rowOff>504825</xdr:rowOff>
    </xdr:to>
    <xdr:pic>
      <xdr:nvPicPr>
        <xdr:cNvPr id="24" name="Picture 91" descr="Шамот хаос_прайс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7725" y="2018347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76</xdr:row>
      <xdr:rowOff>57150</xdr:rowOff>
    </xdr:from>
    <xdr:to>
      <xdr:col>2</xdr:col>
      <xdr:colOff>800100</xdr:colOff>
      <xdr:row>77</xdr:row>
      <xdr:rowOff>333375</xdr:rowOff>
    </xdr:to>
    <xdr:pic>
      <xdr:nvPicPr>
        <xdr:cNvPr id="25" name="Picture 92" descr="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27612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78</xdr:row>
      <xdr:rowOff>19050</xdr:rowOff>
    </xdr:from>
    <xdr:to>
      <xdr:col>2</xdr:col>
      <xdr:colOff>781050</xdr:colOff>
      <xdr:row>79</xdr:row>
      <xdr:rowOff>333375</xdr:rowOff>
    </xdr:to>
    <xdr:pic>
      <xdr:nvPicPr>
        <xdr:cNvPr id="26" name="Picture 93" descr="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6775" y="2830830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86</xdr:row>
      <xdr:rowOff>19050</xdr:rowOff>
    </xdr:from>
    <xdr:to>
      <xdr:col>2</xdr:col>
      <xdr:colOff>771525</xdr:colOff>
      <xdr:row>87</xdr:row>
      <xdr:rowOff>333375</xdr:rowOff>
    </xdr:to>
    <xdr:pic>
      <xdr:nvPicPr>
        <xdr:cNvPr id="27" name="Picture 94" descr="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3259455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80</xdr:row>
      <xdr:rowOff>38100</xdr:rowOff>
    </xdr:from>
    <xdr:to>
      <xdr:col>2</xdr:col>
      <xdr:colOff>800100</xdr:colOff>
      <xdr:row>80</xdr:row>
      <xdr:rowOff>714375</xdr:rowOff>
    </xdr:to>
    <xdr:pic>
      <xdr:nvPicPr>
        <xdr:cNvPr id="28" name="Picture 95" descr="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2905125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81</xdr:row>
      <xdr:rowOff>19050</xdr:rowOff>
    </xdr:from>
    <xdr:to>
      <xdr:col>2</xdr:col>
      <xdr:colOff>781050</xdr:colOff>
      <xdr:row>81</xdr:row>
      <xdr:rowOff>695325</xdr:rowOff>
    </xdr:to>
    <xdr:pic>
      <xdr:nvPicPr>
        <xdr:cNvPr id="29" name="Picture 96" descr="0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29756100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84</xdr:row>
      <xdr:rowOff>9525</xdr:rowOff>
    </xdr:from>
    <xdr:to>
      <xdr:col>2</xdr:col>
      <xdr:colOff>771525</xdr:colOff>
      <xdr:row>85</xdr:row>
      <xdr:rowOff>323850</xdr:rowOff>
    </xdr:to>
    <xdr:pic>
      <xdr:nvPicPr>
        <xdr:cNvPr id="30" name="Picture 97" descr="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47725" y="3186112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96</xdr:row>
      <xdr:rowOff>19050</xdr:rowOff>
    </xdr:from>
    <xdr:to>
      <xdr:col>2</xdr:col>
      <xdr:colOff>809625</xdr:colOff>
      <xdr:row>96</xdr:row>
      <xdr:rowOff>561975</xdr:rowOff>
    </xdr:to>
    <xdr:pic>
      <xdr:nvPicPr>
        <xdr:cNvPr id="31" name="Picture 98" descr="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7725" y="356806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92</xdr:row>
      <xdr:rowOff>85725</xdr:rowOff>
    </xdr:from>
    <xdr:to>
      <xdr:col>2</xdr:col>
      <xdr:colOff>904875</xdr:colOff>
      <xdr:row>95</xdr:row>
      <xdr:rowOff>361950</xdr:rowOff>
    </xdr:to>
    <xdr:pic>
      <xdr:nvPicPr>
        <xdr:cNvPr id="32" name="Picture 99" descr="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34223325"/>
          <a:ext cx="800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61</xdr:row>
      <xdr:rowOff>0</xdr:rowOff>
    </xdr:from>
    <xdr:to>
      <xdr:col>2</xdr:col>
      <xdr:colOff>695325</xdr:colOff>
      <xdr:row>61</xdr:row>
      <xdr:rowOff>0</xdr:rowOff>
    </xdr:to>
    <xdr:pic>
      <xdr:nvPicPr>
        <xdr:cNvPr id="33" name="Picture 108" descr="100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95350" y="214312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33</xdr:row>
      <xdr:rowOff>19050</xdr:rowOff>
    </xdr:from>
    <xdr:to>
      <xdr:col>2</xdr:col>
      <xdr:colOff>914400</xdr:colOff>
      <xdr:row>33</xdr:row>
      <xdr:rowOff>438150</xdr:rowOff>
    </xdr:to>
    <xdr:pic>
      <xdr:nvPicPr>
        <xdr:cNvPr id="34" name="Picture 112" descr="10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2475" y="954405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82</xdr:row>
      <xdr:rowOff>9525</xdr:rowOff>
    </xdr:from>
    <xdr:to>
      <xdr:col>2</xdr:col>
      <xdr:colOff>733425</xdr:colOff>
      <xdr:row>82</xdr:row>
      <xdr:rowOff>676275</xdr:rowOff>
    </xdr:to>
    <xdr:pic>
      <xdr:nvPicPr>
        <xdr:cNvPr id="35" name="Picture 168996" descr="Мертель_прайс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76300" y="30460950"/>
          <a:ext cx="514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83</xdr:row>
      <xdr:rowOff>28575</xdr:rowOff>
    </xdr:from>
    <xdr:to>
      <xdr:col>2</xdr:col>
      <xdr:colOff>762000</xdr:colOff>
      <xdr:row>83</xdr:row>
      <xdr:rowOff>695325</xdr:rowOff>
    </xdr:to>
    <xdr:pic>
      <xdr:nvPicPr>
        <xdr:cNvPr id="36" name="Picture 168997" descr="Смесь_наружных_прайс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3116580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68</xdr:row>
      <xdr:rowOff>47625</xdr:rowOff>
    </xdr:from>
    <xdr:to>
      <xdr:col>2</xdr:col>
      <xdr:colOff>695325</xdr:colOff>
      <xdr:row>68</xdr:row>
      <xdr:rowOff>895350</xdr:rowOff>
    </xdr:to>
    <xdr:pic>
      <xdr:nvPicPr>
        <xdr:cNvPr id="37" name="Picture 62006" descr="0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85825" y="24193500"/>
          <a:ext cx="466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69</xdr:row>
      <xdr:rowOff>114300</xdr:rowOff>
    </xdr:from>
    <xdr:to>
      <xdr:col>2</xdr:col>
      <xdr:colOff>733425</xdr:colOff>
      <xdr:row>69</xdr:row>
      <xdr:rowOff>771525</xdr:rowOff>
    </xdr:to>
    <xdr:pic>
      <xdr:nvPicPr>
        <xdr:cNvPr id="38" name="Picture 62007" descr="0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6775" y="2518410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71</xdr:row>
      <xdr:rowOff>19050</xdr:rowOff>
    </xdr:from>
    <xdr:to>
      <xdr:col>2</xdr:col>
      <xdr:colOff>876300</xdr:colOff>
      <xdr:row>71</xdr:row>
      <xdr:rowOff>438150</xdr:rowOff>
    </xdr:to>
    <xdr:pic>
      <xdr:nvPicPr>
        <xdr:cNvPr id="39" name="Picture 438" descr="Сетка-арм_прайс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4375" y="2621280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40" name="Text Box 364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41" name="Text Box 365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42" name="Text Box 366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43" name="Text Box 367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44" name="Text Box 368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45" name="Text Box 369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46" name="Text Box 370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47" name="Text Box 371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48" name="Text Box 372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49" name="Text Box 373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50" name="Text Box 374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51" name="Text Box 375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52" name="Text Box 376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53" name="Text Box 377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54" name="Text Box 378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55" name="Text Box 364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56" name="Text Box 365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57" name="Text Box 366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58" name="Text Box 367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59" name="Text Box 368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60" name="Text Box 369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61" name="Text Box 370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62" name="Text Box 371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63" name="Text Box 372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64" name="Text Box 373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65" name="Text Box 374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66" name="Text Box 375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67" name="Text Box 376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68" name="Text Box 377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5725" cy="28575"/>
    <xdr:sp fLocksText="0">
      <xdr:nvSpPr>
        <xdr:cNvPr id="69" name="Text Box 378"/>
        <xdr:cNvSpPr txBox="1">
          <a:spLocks noChangeArrowheads="1"/>
        </xdr:cNvSpPr>
      </xdr:nvSpPr>
      <xdr:spPr>
        <a:xfrm>
          <a:off x="0" y="25993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85725</xdr:colOff>
      <xdr:row>15</xdr:row>
      <xdr:rowOff>47625</xdr:rowOff>
    </xdr:from>
    <xdr:to>
      <xdr:col>2</xdr:col>
      <xdr:colOff>923925</xdr:colOff>
      <xdr:row>15</xdr:row>
      <xdr:rowOff>276225</xdr:rowOff>
    </xdr:to>
    <xdr:pic>
      <xdr:nvPicPr>
        <xdr:cNvPr id="70" name="Picture 90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42950" y="32004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923925</xdr:colOff>
      <xdr:row>16</xdr:row>
      <xdr:rowOff>419100</xdr:rowOff>
    </xdr:to>
    <xdr:pic>
      <xdr:nvPicPr>
        <xdr:cNvPr id="71" name="Picture 90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4375" y="34861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18</xdr:row>
      <xdr:rowOff>19050</xdr:rowOff>
    </xdr:from>
    <xdr:to>
      <xdr:col>2</xdr:col>
      <xdr:colOff>952500</xdr:colOff>
      <xdr:row>18</xdr:row>
      <xdr:rowOff>409575</xdr:rowOff>
    </xdr:to>
    <xdr:pic>
      <xdr:nvPicPr>
        <xdr:cNvPr id="72" name="Picture 90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14375" y="421957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17</xdr:row>
      <xdr:rowOff>28575</xdr:rowOff>
    </xdr:from>
    <xdr:to>
      <xdr:col>2</xdr:col>
      <xdr:colOff>904875</xdr:colOff>
      <xdr:row>17</xdr:row>
      <xdr:rowOff>266700</xdr:rowOff>
    </xdr:to>
    <xdr:pic>
      <xdr:nvPicPr>
        <xdr:cNvPr id="73" name="Picture 90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2950" y="3924300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20</xdr:row>
      <xdr:rowOff>19050</xdr:rowOff>
    </xdr:from>
    <xdr:to>
      <xdr:col>2</xdr:col>
      <xdr:colOff>942975</xdr:colOff>
      <xdr:row>20</xdr:row>
      <xdr:rowOff>419100</xdr:rowOff>
    </xdr:to>
    <xdr:pic>
      <xdr:nvPicPr>
        <xdr:cNvPr id="74" name="Picture 90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4850" y="49625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904875</xdr:colOff>
      <xdr:row>19</xdr:row>
      <xdr:rowOff>266700</xdr:rowOff>
    </xdr:to>
    <xdr:pic>
      <xdr:nvPicPr>
        <xdr:cNvPr id="75" name="Picture 90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3425" y="4676775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28575</xdr:rowOff>
    </xdr:from>
    <xdr:to>
      <xdr:col>2</xdr:col>
      <xdr:colOff>942975</xdr:colOff>
      <xdr:row>22</xdr:row>
      <xdr:rowOff>419100</xdr:rowOff>
    </xdr:to>
    <xdr:pic>
      <xdr:nvPicPr>
        <xdr:cNvPr id="76" name="Picture 9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04850" y="57150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21</xdr:row>
      <xdr:rowOff>19050</xdr:rowOff>
    </xdr:from>
    <xdr:to>
      <xdr:col>2</xdr:col>
      <xdr:colOff>923925</xdr:colOff>
      <xdr:row>21</xdr:row>
      <xdr:rowOff>257175</xdr:rowOff>
    </xdr:to>
    <xdr:pic>
      <xdr:nvPicPr>
        <xdr:cNvPr id="77" name="Picture 9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23900" y="54006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47625</xdr:rowOff>
    </xdr:from>
    <xdr:to>
      <xdr:col>2</xdr:col>
      <xdr:colOff>904875</xdr:colOff>
      <xdr:row>26</xdr:row>
      <xdr:rowOff>266700</xdr:rowOff>
    </xdr:to>
    <xdr:pic>
      <xdr:nvPicPr>
        <xdr:cNvPr id="78" name="Picture 91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42950" y="7124700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27</xdr:row>
      <xdr:rowOff>28575</xdr:rowOff>
    </xdr:from>
    <xdr:to>
      <xdr:col>2</xdr:col>
      <xdr:colOff>923925</xdr:colOff>
      <xdr:row>27</xdr:row>
      <xdr:rowOff>409575</xdr:rowOff>
    </xdr:to>
    <xdr:pic>
      <xdr:nvPicPr>
        <xdr:cNvPr id="79" name="Picture 91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04850" y="7419975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28</xdr:row>
      <xdr:rowOff>38100</xdr:rowOff>
    </xdr:from>
    <xdr:to>
      <xdr:col>2</xdr:col>
      <xdr:colOff>885825</xdr:colOff>
      <xdr:row>28</xdr:row>
      <xdr:rowOff>266700</xdr:rowOff>
    </xdr:to>
    <xdr:pic>
      <xdr:nvPicPr>
        <xdr:cNvPr id="80" name="Picture 9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33425" y="786765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29</xdr:row>
      <xdr:rowOff>19050</xdr:rowOff>
    </xdr:from>
    <xdr:to>
      <xdr:col>2</xdr:col>
      <xdr:colOff>914400</xdr:colOff>
      <xdr:row>29</xdr:row>
      <xdr:rowOff>409575</xdr:rowOff>
    </xdr:to>
    <xdr:pic>
      <xdr:nvPicPr>
        <xdr:cNvPr id="81" name="Picture 91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04850" y="815340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914400</xdr:colOff>
      <xdr:row>31</xdr:row>
      <xdr:rowOff>409575</xdr:rowOff>
    </xdr:to>
    <xdr:pic>
      <xdr:nvPicPr>
        <xdr:cNvPr id="82" name="Picture 91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14375" y="890587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30</xdr:row>
      <xdr:rowOff>38100</xdr:rowOff>
    </xdr:from>
    <xdr:to>
      <xdr:col>2</xdr:col>
      <xdr:colOff>895350</xdr:colOff>
      <xdr:row>30</xdr:row>
      <xdr:rowOff>257175</xdr:rowOff>
    </xdr:to>
    <xdr:pic>
      <xdr:nvPicPr>
        <xdr:cNvPr id="83" name="Picture 91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52475" y="86106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25</xdr:row>
      <xdr:rowOff>28575</xdr:rowOff>
    </xdr:from>
    <xdr:to>
      <xdr:col>2</xdr:col>
      <xdr:colOff>914400</xdr:colOff>
      <xdr:row>25</xdr:row>
      <xdr:rowOff>409575</xdr:rowOff>
    </xdr:to>
    <xdr:pic>
      <xdr:nvPicPr>
        <xdr:cNvPr id="84" name="Picture 91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04850" y="6667500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24</xdr:row>
      <xdr:rowOff>47625</xdr:rowOff>
    </xdr:from>
    <xdr:to>
      <xdr:col>2</xdr:col>
      <xdr:colOff>904875</xdr:colOff>
      <xdr:row>24</xdr:row>
      <xdr:rowOff>266700</xdr:rowOff>
    </xdr:to>
    <xdr:pic>
      <xdr:nvPicPr>
        <xdr:cNvPr id="85" name="Picture 91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52475" y="6381750"/>
          <a:ext cx="809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51</xdr:row>
      <xdr:rowOff>47625</xdr:rowOff>
    </xdr:from>
    <xdr:to>
      <xdr:col>2</xdr:col>
      <xdr:colOff>733425</xdr:colOff>
      <xdr:row>51</xdr:row>
      <xdr:rowOff>381000</xdr:rowOff>
    </xdr:to>
    <xdr:pic>
      <xdr:nvPicPr>
        <xdr:cNvPr id="86" name="Picture 92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47725" y="17211675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49</xdr:row>
      <xdr:rowOff>9525</xdr:rowOff>
    </xdr:from>
    <xdr:to>
      <xdr:col>2</xdr:col>
      <xdr:colOff>666750</xdr:colOff>
      <xdr:row>49</xdr:row>
      <xdr:rowOff>419100</xdr:rowOff>
    </xdr:to>
    <xdr:pic>
      <xdr:nvPicPr>
        <xdr:cNvPr id="87" name="Picture 92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85825" y="1626870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43</xdr:row>
      <xdr:rowOff>9525</xdr:rowOff>
    </xdr:from>
    <xdr:to>
      <xdr:col>2</xdr:col>
      <xdr:colOff>666750</xdr:colOff>
      <xdr:row>43</xdr:row>
      <xdr:rowOff>428625</xdr:rowOff>
    </xdr:to>
    <xdr:pic>
      <xdr:nvPicPr>
        <xdr:cNvPr id="88" name="Picture 92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33450" y="1354455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45</xdr:row>
      <xdr:rowOff>57150</xdr:rowOff>
    </xdr:from>
    <xdr:to>
      <xdr:col>2</xdr:col>
      <xdr:colOff>695325</xdr:colOff>
      <xdr:row>45</xdr:row>
      <xdr:rowOff>371475</xdr:rowOff>
    </xdr:to>
    <xdr:pic>
      <xdr:nvPicPr>
        <xdr:cNvPr id="89" name="Picture 92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42975" y="14544675"/>
          <a:ext cx="419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62</xdr:row>
      <xdr:rowOff>19050</xdr:rowOff>
    </xdr:from>
    <xdr:to>
      <xdr:col>2</xdr:col>
      <xdr:colOff>676275</xdr:colOff>
      <xdr:row>62</xdr:row>
      <xdr:rowOff>428625</xdr:rowOff>
    </xdr:to>
    <xdr:pic>
      <xdr:nvPicPr>
        <xdr:cNvPr id="90" name="Picture 92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85825" y="219646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36</xdr:row>
      <xdr:rowOff>19050</xdr:rowOff>
    </xdr:from>
    <xdr:to>
      <xdr:col>2</xdr:col>
      <xdr:colOff>666750</xdr:colOff>
      <xdr:row>36</xdr:row>
      <xdr:rowOff>419100</xdr:rowOff>
    </xdr:to>
    <xdr:pic>
      <xdr:nvPicPr>
        <xdr:cNvPr id="91" name="Picture 92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14400" y="109061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63</xdr:row>
      <xdr:rowOff>9525</xdr:rowOff>
    </xdr:from>
    <xdr:to>
      <xdr:col>2</xdr:col>
      <xdr:colOff>790575</xdr:colOff>
      <xdr:row>63</xdr:row>
      <xdr:rowOff>504825</xdr:rowOff>
    </xdr:to>
    <xdr:pic>
      <xdr:nvPicPr>
        <xdr:cNvPr id="92" name="Picture 92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00100" y="22393275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42</xdr:row>
      <xdr:rowOff>19050</xdr:rowOff>
    </xdr:from>
    <xdr:to>
      <xdr:col>2</xdr:col>
      <xdr:colOff>942975</xdr:colOff>
      <xdr:row>42</xdr:row>
      <xdr:rowOff>457200</xdr:rowOff>
    </xdr:to>
    <xdr:pic>
      <xdr:nvPicPr>
        <xdr:cNvPr id="93" name="Picture 92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42950" y="130873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37</xdr:row>
      <xdr:rowOff>19050</xdr:rowOff>
    </xdr:from>
    <xdr:to>
      <xdr:col>2</xdr:col>
      <xdr:colOff>904875</xdr:colOff>
      <xdr:row>37</xdr:row>
      <xdr:rowOff>447675</xdr:rowOff>
    </xdr:to>
    <xdr:pic>
      <xdr:nvPicPr>
        <xdr:cNvPr id="94" name="Picture 93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42950" y="11344275"/>
          <a:ext cx="819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46</xdr:row>
      <xdr:rowOff>28575</xdr:rowOff>
    </xdr:from>
    <xdr:to>
      <xdr:col>2</xdr:col>
      <xdr:colOff>828675</xdr:colOff>
      <xdr:row>46</xdr:row>
      <xdr:rowOff>495300</xdr:rowOff>
    </xdr:to>
    <xdr:pic>
      <xdr:nvPicPr>
        <xdr:cNvPr id="95" name="Picture 93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62000" y="1495425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60</xdr:row>
      <xdr:rowOff>19050</xdr:rowOff>
    </xdr:from>
    <xdr:to>
      <xdr:col>2</xdr:col>
      <xdr:colOff>781050</xdr:colOff>
      <xdr:row>60</xdr:row>
      <xdr:rowOff>504825</xdr:rowOff>
    </xdr:to>
    <xdr:pic>
      <xdr:nvPicPr>
        <xdr:cNvPr id="96" name="Picture 93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57250" y="2093595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50</xdr:row>
      <xdr:rowOff>9525</xdr:rowOff>
    </xdr:from>
    <xdr:to>
      <xdr:col>2</xdr:col>
      <xdr:colOff>962025</xdr:colOff>
      <xdr:row>50</xdr:row>
      <xdr:rowOff>457200</xdr:rowOff>
    </xdr:to>
    <xdr:pic>
      <xdr:nvPicPr>
        <xdr:cNvPr id="97" name="Picture 93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66750" y="16706850"/>
          <a:ext cx="952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48</xdr:row>
      <xdr:rowOff>19050</xdr:rowOff>
    </xdr:from>
    <xdr:to>
      <xdr:col>2</xdr:col>
      <xdr:colOff>952500</xdr:colOff>
      <xdr:row>48</xdr:row>
      <xdr:rowOff>361950</xdr:rowOff>
    </xdr:to>
    <xdr:pic>
      <xdr:nvPicPr>
        <xdr:cNvPr id="98" name="Picture 93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14375" y="15897225"/>
          <a:ext cx="895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57</xdr:row>
      <xdr:rowOff>9525</xdr:rowOff>
    </xdr:from>
    <xdr:to>
      <xdr:col>2</xdr:col>
      <xdr:colOff>866775</xdr:colOff>
      <xdr:row>57</xdr:row>
      <xdr:rowOff>561975</xdr:rowOff>
    </xdr:to>
    <xdr:pic>
      <xdr:nvPicPr>
        <xdr:cNvPr id="99" name="Picture 93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09625" y="19592925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55</xdr:row>
      <xdr:rowOff>38100</xdr:rowOff>
    </xdr:from>
    <xdr:to>
      <xdr:col>2</xdr:col>
      <xdr:colOff>952500</xdr:colOff>
      <xdr:row>55</xdr:row>
      <xdr:rowOff>400050</xdr:rowOff>
    </xdr:to>
    <xdr:pic>
      <xdr:nvPicPr>
        <xdr:cNvPr id="100" name="Picture 93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66750" y="187452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914400</xdr:colOff>
      <xdr:row>53</xdr:row>
      <xdr:rowOff>447675</xdr:rowOff>
    </xdr:to>
    <xdr:pic>
      <xdr:nvPicPr>
        <xdr:cNvPr id="101" name="Picture 93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85800" y="17830800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56</xdr:row>
      <xdr:rowOff>19050</xdr:rowOff>
    </xdr:from>
    <xdr:to>
      <xdr:col>2</xdr:col>
      <xdr:colOff>714375</xdr:colOff>
      <xdr:row>56</xdr:row>
      <xdr:rowOff>409575</xdr:rowOff>
    </xdr:to>
    <xdr:pic>
      <xdr:nvPicPr>
        <xdr:cNvPr id="102" name="Picture 93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52500" y="1916430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54</xdr:row>
      <xdr:rowOff>38100</xdr:rowOff>
    </xdr:from>
    <xdr:to>
      <xdr:col>2</xdr:col>
      <xdr:colOff>800100</xdr:colOff>
      <xdr:row>54</xdr:row>
      <xdr:rowOff>390525</xdr:rowOff>
    </xdr:to>
    <xdr:pic>
      <xdr:nvPicPr>
        <xdr:cNvPr id="103" name="Picture 93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62025" y="18307050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agr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Y102"/>
  <sheetViews>
    <sheetView showGridLines="0" tabSelected="1" view="pageBreakPreview" zoomScaleSheetLayoutView="100" zoomScalePageLayoutView="0" workbookViewId="0" topLeftCell="A4">
      <selection activeCell="D8" sqref="D8:Y8"/>
    </sheetView>
  </sheetViews>
  <sheetFormatPr defaultColWidth="9.00390625" defaultRowHeight="12.75"/>
  <cols>
    <col min="1" max="1" width="3.875" style="14" customWidth="1"/>
    <col min="2" max="2" width="4.75390625" style="15" customWidth="1"/>
    <col min="3" max="3" width="12.75390625" style="15" customWidth="1"/>
    <col min="4" max="14" width="2.25390625" style="14" customWidth="1"/>
    <col min="15" max="15" width="5.75390625" style="14" customWidth="1"/>
    <col min="16" max="16" width="9.625" style="3" customWidth="1"/>
    <col min="17" max="18" width="6.375" style="16" customWidth="1"/>
    <col min="19" max="19" width="6.125" style="3" customWidth="1"/>
    <col min="20" max="20" width="8.125" style="3" customWidth="1"/>
    <col min="21" max="21" width="5.00390625" style="3" customWidth="1"/>
    <col min="22" max="22" width="4.125" style="3" customWidth="1"/>
    <col min="23" max="23" width="5.00390625" style="3" customWidth="1"/>
    <col min="24" max="24" width="4.25390625" style="3" customWidth="1"/>
    <col min="25" max="16384" width="9.125" style="3" customWidth="1"/>
  </cols>
  <sheetData>
    <row r="1" spans="1:25" ht="9" customHeight="1">
      <c r="A1" s="1"/>
      <c r="B1" s="2"/>
      <c r="C1" s="2"/>
      <c r="D1" s="189" t="s">
        <v>4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</row>
    <row r="2" spans="1:25" ht="7.5" customHeight="1">
      <c r="A2" s="1"/>
      <c r="B2" s="2"/>
      <c r="C2" s="2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ht="10.5" customHeight="1">
      <c r="A3" s="1"/>
      <c r="B3" s="2"/>
      <c r="C3" s="2"/>
      <c r="D3" s="190" t="s">
        <v>5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</row>
    <row r="4" spans="1:25" ht="10.5" customHeight="1">
      <c r="A4" s="1"/>
      <c r="B4" s="2"/>
      <c r="C4" s="2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ht="12" customHeight="1">
      <c r="A5" s="1"/>
      <c r="B5" s="2"/>
      <c r="C5" s="2"/>
      <c r="D5" s="191" t="s">
        <v>1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</row>
    <row r="6" spans="1:25" ht="14.25" customHeight="1">
      <c r="A6" s="1"/>
      <c r="B6" s="2"/>
      <c r="C6" s="2"/>
      <c r="D6" s="192" t="s">
        <v>2</v>
      </c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</row>
    <row r="7" spans="2:25" s="4" customFormat="1" ht="16.5">
      <c r="B7" s="2"/>
      <c r="C7" s="5"/>
      <c r="D7" s="196" t="s">
        <v>3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</row>
    <row r="8" spans="1:25" ht="19.5" customHeight="1">
      <c r="A8" s="1"/>
      <c r="B8" s="2"/>
      <c r="C8" s="2"/>
      <c r="D8" s="197" t="s">
        <v>193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</row>
    <row r="9" spans="1:25" ht="20.25" customHeight="1">
      <c r="A9" s="1"/>
      <c r="B9" s="2"/>
      <c r="C9" s="2"/>
      <c r="D9" s="197" t="s">
        <v>194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</row>
    <row r="10" spans="1:25" ht="22.5" customHeight="1">
      <c r="A10" s="193" t="s">
        <v>97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6"/>
      <c r="V10" s="6"/>
      <c r="W10" s="6"/>
      <c r="X10" s="6"/>
      <c r="Y10" s="6"/>
    </row>
    <row r="11" spans="1:25" ht="23.2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5" t="s">
        <v>230</v>
      </c>
      <c r="V11" s="195"/>
      <c r="W11" s="195"/>
      <c r="X11" s="195"/>
      <c r="Y11" s="195"/>
    </row>
    <row r="12" spans="1:25" ht="16.5" customHeight="1">
      <c r="A12" s="97" t="s">
        <v>0</v>
      </c>
      <c r="B12" s="98" t="s">
        <v>27</v>
      </c>
      <c r="C12" s="97" t="s">
        <v>31</v>
      </c>
      <c r="D12" s="97" t="s">
        <v>37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86" t="s">
        <v>35</v>
      </c>
      <c r="P12" s="97" t="s">
        <v>24</v>
      </c>
      <c r="Q12" s="177" t="s">
        <v>121</v>
      </c>
      <c r="R12" s="177" t="s">
        <v>122</v>
      </c>
      <c r="S12" s="97" t="s">
        <v>127</v>
      </c>
      <c r="T12" s="97" t="s">
        <v>128</v>
      </c>
      <c r="U12" s="178" t="s">
        <v>29</v>
      </c>
      <c r="V12" s="178"/>
      <c r="W12" s="178"/>
      <c r="X12" s="178"/>
      <c r="Y12" s="97" t="s">
        <v>28</v>
      </c>
    </row>
    <row r="13" spans="1:25" s="7" customFormat="1" ht="24.75" customHeight="1">
      <c r="A13" s="97"/>
      <c r="B13" s="98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86"/>
      <c r="P13" s="97"/>
      <c r="Q13" s="177"/>
      <c r="R13" s="177"/>
      <c r="S13" s="97"/>
      <c r="T13" s="97"/>
      <c r="U13" s="97" t="s">
        <v>123</v>
      </c>
      <c r="V13" s="97"/>
      <c r="W13" s="97"/>
      <c r="X13" s="97"/>
      <c r="Y13" s="97"/>
    </row>
    <row r="14" spans="1:25" s="7" customFormat="1" ht="24.75" customHeight="1">
      <c r="A14" s="97"/>
      <c r="B14" s="98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86"/>
      <c r="P14" s="97"/>
      <c r="Q14" s="177"/>
      <c r="R14" s="177"/>
      <c r="S14" s="97"/>
      <c r="T14" s="97"/>
      <c r="U14" s="97" t="s">
        <v>124</v>
      </c>
      <c r="V14" s="97"/>
      <c r="W14" s="97" t="s">
        <v>30</v>
      </c>
      <c r="X14" s="97"/>
      <c r="Y14" s="97"/>
    </row>
    <row r="15" spans="1:25" s="7" customFormat="1" ht="16.5" customHeight="1">
      <c r="A15" s="20"/>
      <c r="B15" s="108" t="s">
        <v>212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21"/>
    </row>
    <row r="16" spans="1:25" s="7" customFormat="1" ht="24" customHeight="1">
      <c r="A16" s="8">
        <v>1</v>
      </c>
      <c r="B16" s="9" t="s">
        <v>215</v>
      </c>
      <c r="C16" s="9"/>
      <c r="D16" s="110" t="s">
        <v>125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58" t="s">
        <v>17</v>
      </c>
      <c r="P16" s="56" t="s">
        <v>110</v>
      </c>
      <c r="Q16" s="59">
        <v>36</v>
      </c>
      <c r="R16" s="60">
        <v>18</v>
      </c>
      <c r="S16" s="59">
        <v>4</v>
      </c>
      <c r="T16" s="61" t="s">
        <v>112</v>
      </c>
      <c r="U16" s="104">
        <v>27</v>
      </c>
      <c r="V16" s="105"/>
      <c r="W16" s="106">
        <f>U16-(U16*0.05)</f>
        <v>25.65</v>
      </c>
      <c r="X16" s="107"/>
      <c r="Y16" s="62">
        <f>U16+(U16*0.3)</f>
        <v>35.1</v>
      </c>
    </row>
    <row r="17" spans="1:25" s="7" customFormat="1" ht="34.5" customHeight="1">
      <c r="A17" s="8">
        <f aca="true" t="shared" si="0" ref="A17:A22">A16+1</f>
        <v>2</v>
      </c>
      <c r="B17" s="9" t="s">
        <v>216</v>
      </c>
      <c r="C17" s="9"/>
      <c r="D17" s="110" t="s">
        <v>126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58" t="s">
        <v>17</v>
      </c>
      <c r="P17" s="56" t="s">
        <v>111</v>
      </c>
      <c r="Q17" s="59">
        <v>16</v>
      </c>
      <c r="R17" s="60">
        <v>23</v>
      </c>
      <c r="S17" s="59">
        <v>3.7</v>
      </c>
      <c r="T17" s="61" t="s">
        <v>113</v>
      </c>
      <c r="U17" s="104">
        <v>39</v>
      </c>
      <c r="V17" s="105"/>
      <c r="W17" s="106">
        <f aca="true" t="shared" si="1" ref="W17:W23">U17-(U17*0.05)</f>
        <v>37.05</v>
      </c>
      <c r="X17" s="107"/>
      <c r="Y17" s="62">
        <f aca="true" t="shared" si="2" ref="Y17:Y22">U17+(U17*0.3)</f>
        <v>50.7</v>
      </c>
    </row>
    <row r="18" spans="1:25" s="7" customFormat="1" ht="24" customHeight="1">
      <c r="A18" s="8">
        <f t="shared" si="0"/>
        <v>3</v>
      </c>
      <c r="B18" s="9" t="s">
        <v>217</v>
      </c>
      <c r="C18" s="9"/>
      <c r="D18" s="110" t="s">
        <v>104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58" t="s">
        <v>17</v>
      </c>
      <c r="P18" s="56" t="s">
        <v>110</v>
      </c>
      <c r="Q18" s="59">
        <v>36</v>
      </c>
      <c r="R18" s="60">
        <v>18</v>
      </c>
      <c r="S18" s="59">
        <v>4</v>
      </c>
      <c r="T18" s="61" t="s">
        <v>112</v>
      </c>
      <c r="U18" s="104">
        <v>27</v>
      </c>
      <c r="V18" s="105"/>
      <c r="W18" s="106">
        <f t="shared" si="1"/>
        <v>25.65</v>
      </c>
      <c r="X18" s="107"/>
      <c r="Y18" s="62">
        <f t="shared" si="2"/>
        <v>35.1</v>
      </c>
    </row>
    <row r="19" spans="1:25" s="7" customFormat="1" ht="34.5" customHeight="1">
      <c r="A19" s="8">
        <f t="shared" si="0"/>
        <v>4</v>
      </c>
      <c r="B19" s="9" t="s">
        <v>218</v>
      </c>
      <c r="C19" s="9"/>
      <c r="D19" s="110" t="s">
        <v>105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58" t="s">
        <v>17</v>
      </c>
      <c r="P19" s="56" t="s">
        <v>111</v>
      </c>
      <c r="Q19" s="56">
        <v>16</v>
      </c>
      <c r="R19" s="54">
        <v>20</v>
      </c>
      <c r="S19" s="59">
        <v>3.7</v>
      </c>
      <c r="T19" s="61" t="s">
        <v>113</v>
      </c>
      <c r="U19" s="104">
        <v>39</v>
      </c>
      <c r="V19" s="105"/>
      <c r="W19" s="106">
        <f t="shared" si="1"/>
        <v>37.05</v>
      </c>
      <c r="X19" s="107"/>
      <c r="Y19" s="62">
        <f>U19+(U19*0.3)</f>
        <v>50.7</v>
      </c>
    </row>
    <row r="20" spans="1:25" s="7" customFormat="1" ht="24" customHeight="1">
      <c r="A20" s="8">
        <f t="shared" si="0"/>
        <v>5</v>
      </c>
      <c r="B20" s="9" t="s">
        <v>219</v>
      </c>
      <c r="C20" s="9"/>
      <c r="D20" s="110" t="s">
        <v>106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58" t="s">
        <v>17</v>
      </c>
      <c r="P20" s="56" t="s">
        <v>110</v>
      </c>
      <c r="Q20" s="59">
        <v>36</v>
      </c>
      <c r="R20" s="60">
        <v>18</v>
      </c>
      <c r="S20" s="59">
        <v>4</v>
      </c>
      <c r="T20" s="61" t="s">
        <v>112</v>
      </c>
      <c r="U20" s="104">
        <v>27</v>
      </c>
      <c r="V20" s="105"/>
      <c r="W20" s="106">
        <f t="shared" si="1"/>
        <v>25.65</v>
      </c>
      <c r="X20" s="107"/>
      <c r="Y20" s="62">
        <f t="shared" si="2"/>
        <v>35.1</v>
      </c>
    </row>
    <row r="21" spans="1:25" s="7" customFormat="1" ht="34.5" customHeight="1">
      <c r="A21" s="8">
        <f t="shared" si="0"/>
        <v>6</v>
      </c>
      <c r="B21" s="9" t="s">
        <v>220</v>
      </c>
      <c r="C21" s="9"/>
      <c r="D21" s="110" t="s">
        <v>107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58" t="s">
        <v>17</v>
      </c>
      <c r="P21" s="56" t="s">
        <v>111</v>
      </c>
      <c r="Q21" s="56">
        <v>16</v>
      </c>
      <c r="R21" s="54">
        <v>20</v>
      </c>
      <c r="S21" s="59">
        <v>3.7</v>
      </c>
      <c r="T21" s="61" t="s">
        <v>113</v>
      </c>
      <c r="U21" s="104">
        <v>39</v>
      </c>
      <c r="V21" s="105"/>
      <c r="W21" s="106">
        <f t="shared" si="1"/>
        <v>37.05</v>
      </c>
      <c r="X21" s="107"/>
      <c r="Y21" s="62">
        <f>U21+(U21*0.3)</f>
        <v>50.7</v>
      </c>
    </row>
    <row r="22" spans="1:25" s="7" customFormat="1" ht="24" customHeight="1">
      <c r="A22" s="8">
        <f t="shared" si="0"/>
        <v>7</v>
      </c>
      <c r="B22" s="9" t="s">
        <v>213</v>
      </c>
      <c r="C22" s="9"/>
      <c r="D22" s="110" t="s">
        <v>108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58" t="s">
        <v>17</v>
      </c>
      <c r="P22" s="56" t="s">
        <v>110</v>
      </c>
      <c r="Q22" s="59">
        <v>36</v>
      </c>
      <c r="R22" s="60">
        <v>18</v>
      </c>
      <c r="S22" s="59">
        <v>4</v>
      </c>
      <c r="T22" s="61" t="s">
        <v>112</v>
      </c>
      <c r="U22" s="104">
        <v>27</v>
      </c>
      <c r="V22" s="105"/>
      <c r="W22" s="106">
        <f t="shared" si="1"/>
        <v>25.65</v>
      </c>
      <c r="X22" s="107"/>
      <c r="Y22" s="62">
        <f t="shared" si="2"/>
        <v>35.1</v>
      </c>
    </row>
    <row r="23" spans="1:25" s="7" customFormat="1" ht="34.5" customHeight="1">
      <c r="A23" s="8">
        <f>A20+1</f>
        <v>6</v>
      </c>
      <c r="B23" s="9" t="s">
        <v>214</v>
      </c>
      <c r="C23" s="9"/>
      <c r="D23" s="110" t="s">
        <v>109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58" t="s">
        <v>17</v>
      </c>
      <c r="P23" s="59" t="s">
        <v>111</v>
      </c>
      <c r="Q23" s="56">
        <v>16</v>
      </c>
      <c r="R23" s="54">
        <v>20</v>
      </c>
      <c r="S23" s="59">
        <v>3.7</v>
      </c>
      <c r="T23" s="61" t="s">
        <v>113</v>
      </c>
      <c r="U23" s="104">
        <v>39</v>
      </c>
      <c r="V23" s="105"/>
      <c r="W23" s="106">
        <f t="shared" si="1"/>
        <v>37.05</v>
      </c>
      <c r="X23" s="107"/>
      <c r="Y23" s="62">
        <f>U23+(U23*0.3)</f>
        <v>50.7</v>
      </c>
    </row>
    <row r="24" spans="1:25" s="7" customFormat="1" ht="16.5" customHeight="1">
      <c r="A24" s="20"/>
      <c r="B24" s="108" t="s">
        <v>211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85"/>
    </row>
    <row r="25" spans="1:25" s="7" customFormat="1" ht="24" customHeight="1">
      <c r="A25" s="8">
        <f>A23+1</f>
        <v>7</v>
      </c>
      <c r="B25" s="9" t="s">
        <v>221</v>
      </c>
      <c r="C25" s="9"/>
      <c r="D25" s="103" t="s">
        <v>114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53" t="s">
        <v>17</v>
      </c>
      <c r="P25" s="56" t="s">
        <v>110</v>
      </c>
      <c r="Q25" s="59">
        <v>36</v>
      </c>
      <c r="R25" s="60">
        <v>18</v>
      </c>
      <c r="S25" s="56">
        <v>4</v>
      </c>
      <c r="T25" s="57" t="s">
        <v>112</v>
      </c>
      <c r="U25" s="104">
        <v>27</v>
      </c>
      <c r="V25" s="105"/>
      <c r="W25" s="106">
        <f>U25-(U25*0.05)</f>
        <v>25.65</v>
      </c>
      <c r="X25" s="107"/>
      <c r="Y25" s="62">
        <f>U25+(U25*0.3)</f>
        <v>35.1</v>
      </c>
    </row>
    <row r="26" spans="1:25" s="7" customFormat="1" ht="34.5" customHeight="1">
      <c r="A26" s="8">
        <f aca="true" t="shared" si="3" ref="A26:A31">A25+1</f>
        <v>8</v>
      </c>
      <c r="B26" s="9" t="s">
        <v>222</v>
      </c>
      <c r="C26" s="9"/>
      <c r="D26" s="103" t="s">
        <v>115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53" t="s">
        <v>17</v>
      </c>
      <c r="P26" s="56" t="s">
        <v>111</v>
      </c>
      <c r="Q26" s="56">
        <v>16</v>
      </c>
      <c r="R26" s="54">
        <v>20</v>
      </c>
      <c r="S26" s="56">
        <v>3.7</v>
      </c>
      <c r="T26" s="57" t="s">
        <v>113</v>
      </c>
      <c r="U26" s="104">
        <v>39</v>
      </c>
      <c r="V26" s="105"/>
      <c r="W26" s="106">
        <f aca="true" t="shared" si="4" ref="W26:W32">U26-(U26*0.05)</f>
        <v>37.05</v>
      </c>
      <c r="X26" s="107"/>
      <c r="Y26" s="62">
        <f>U26+(U26*0.3)</f>
        <v>50.7</v>
      </c>
    </row>
    <row r="27" spans="1:25" s="7" customFormat="1" ht="24.75" customHeight="1">
      <c r="A27" s="8">
        <f t="shared" si="3"/>
        <v>9</v>
      </c>
      <c r="B27" s="9" t="s">
        <v>223</v>
      </c>
      <c r="C27" s="9"/>
      <c r="D27" s="103" t="s">
        <v>116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53" t="s">
        <v>17</v>
      </c>
      <c r="P27" s="56" t="s">
        <v>110</v>
      </c>
      <c r="Q27" s="59">
        <v>36</v>
      </c>
      <c r="R27" s="60">
        <v>18</v>
      </c>
      <c r="S27" s="56">
        <v>4</v>
      </c>
      <c r="T27" s="57" t="s">
        <v>112</v>
      </c>
      <c r="U27" s="104">
        <v>27</v>
      </c>
      <c r="V27" s="105"/>
      <c r="W27" s="106">
        <f t="shared" si="4"/>
        <v>25.65</v>
      </c>
      <c r="X27" s="107"/>
      <c r="Y27" s="62">
        <f aca="true" t="shared" si="5" ref="Y27:Y32">U27+(U27*0.3)</f>
        <v>35.1</v>
      </c>
    </row>
    <row r="28" spans="1:25" s="7" customFormat="1" ht="34.5" customHeight="1">
      <c r="A28" s="8">
        <f t="shared" si="3"/>
        <v>10</v>
      </c>
      <c r="B28" s="9" t="s">
        <v>224</v>
      </c>
      <c r="C28" s="9"/>
      <c r="D28" s="103" t="s">
        <v>117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53" t="s">
        <v>17</v>
      </c>
      <c r="P28" s="56" t="s">
        <v>111</v>
      </c>
      <c r="Q28" s="56">
        <v>16</v>
      </c>
      <c r="R28" s="54">
        <v>20</v>
      </c>
      <c r="S28" s="56">
        <v>3.7</v>
      </c>
      <c r="T28" s="57" t="s">
        <v>113</v>
      </c>
      <c r="U28" s="104">
        <v>39</v>
      </c>
      <c r="V28" s="105"/>
      <c r="W28" s="106">
        <f t="shared" si="4"/>
        <v>37.05</v>
      </c>
      <c r="X28" s="107"/>
      <c r="Y28" s="62">
        <f t="shared" si="5"/>
        <v>50.7</v>
      </c>
    </row>
    <row r="29" spans="1:25" s="7" customFormat="1" ht="24" customHeight="1">
      <c r="A29" s="8">
        <f t="shared" si="3"/>
        <v>11</v>
      </c>
      <c r="B29" s="9" t="s">
        <v>225</v>
      </c>
      <c r="C29" s="9"/>
      <c r="D29" s="103" t="s">
        <v>130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53" t="s">
        <v>17</v>
      </c>
      <c r="P29" s="56" t="s">
        <v>110</v>
      </c>
      <c r="Q29" s="59">
        <v>36</v>
      </c>
      <c r="R29" s="60">
        <v>18</v>
      </c>
      <c r="S29" s="56">
        <v>4</v>
      </c>
      <c r="T29" s="57" t="s">
        <v>112</v>
      </c>
      <c r="U29" s="104">
        <v>27</v>
      </c>
      <c r="V29" s="105"/>
      <c r="W29" s="106">
        <f t="shared" si="4"/>
        <v>25.65</v>
      </c>
      <c r="X29" s="107"/>
      <c r="Y29" s="62">
        <f t="shared" si="5"/>
        <v>35.1</v>
      </c>
    </row>
    <row r="30" spans="1:25" s="7" customFormat="1" ht="34.5" customHeight="1">
      <c r="A30" s="8">
        <f>A29+1</f>
        <v>12</v>
      </c>
      <c r="B30" s="9" t="s">
        <v>226</v>
      </c>
      <c r="C30" s="9"/>
      <c r="D30" s="103" t="s">
        <v>129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53" t="s">
        <v>17</v>
      </c>
      <c r="P30" s="56" t="s">
        <v>111</v>
      </c>
      <c r="Q30" s="56">
        <v>16</v>
      </c>
      <c r="R30" s="54">
        <v>20</v>
      </c>
      <c r="S30" s="56">
        <v>3.7</v>
      </c>
      <c r="T30" s="57" t="s">
        <v>113</v>
      </c>
      <c r="U30" s="104">
        <v>39</v>
      </c>
      <c r="V30" s="105"/>
      <c r="W30" s="106">
        <f t="shared" si="4"/>
        <v>37.05</v>
      </c>
      <c r="X30" s="107"/>
      <c r="Y30" s="62">
        <f t="shared" si="5"/>
        <v>50.7</v>
      </c>
    </row>
    <row r="31" spans="1:25" s="7" customFormat="1" ht="24" customHeight="1">
      <c r="A31" s="8">
        <f t="shared" si="3"/>
        <v>13</v>
      </c>
      <c r="B31" s="9" t="s">
        <v>227</v>
      </c>
      <c r="C31" s="9"/>
      <c r="D31" s="103" t="s">
        <v>118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53" t="s">
        <v>17</v>
      </c>
      <c r="P31" s="56" t="s">
        <v>110</v>
      </c>
      <c r="Q31" s="59">
        <v>36</v>
      </c>
      <c r="R31" s="60">
        <v>18</v>
      </c>
      <c r="S31" s="56">
        <v>4</v>
      </c>
      <c r="T31" s="57" t="s">
        <v>112</v>
      </c>
      <c r="U31" s="104">
        <v>27</v>
      </c>
      <c r="V31" s="105"/>
      <c r="W31" s="106">
        <f t="shared" si="4"/>
        <v>25.65</v>
      </c>
      <c r="X31" s="107"/>
      <c r="Y31" s="62">
        <f t="shared" si="5"/>
        <v>35.1</v>
      </c>
    </row>
    <row r="32" spans="1:25" s="7" customFormat="1" ht="34.5" customHeight="1">
      <c r="A32" s="8">
        <f>A29+1</f>
        <v>12</v>
      </c>
      <c r="B32" s="9" t="s">
        <v>228</v>
      </c>
      <c r="C32" s="9"/>
      <c r="D32" s="103" t="s">
        <v>119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53" t="s">
        <v>17</v>
      </c>
      <c r="P32" s="56" t="s">
        <v>111</v>
      </c>
      <c r="Q32" s="56">
        <v>16</v>
      </c>
      <c r="R32" s="54">
        <v>20</v>
      </c>
      <c r="S32" s="56">
        <v>3.7</v>
      </c>
      <c r="T32" s="57" t="s">
        <v>113</v>
      </c>
      <c r="U32" s="104">
        <v>39</v>
      </c>
      <c r="V32" s="105"/>
      <c r="W32" s="106">
        <f t="shared" si="4"/>
        <v>37.05</v>
      </c>
      <c r="X32" s="107"/>
      <c r="Y32" s="62">
        <f t="shared" si="5"/>
        <v>50.7</v>
      </c>
    </row>
    <row r="33" spans="1:25" s="7" customFormat="1" ht="16.5" customHeight="1">
      <c r="A33" s="20"/>
      <c r="B33" s="102" t="s">
        <v>94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21"/>
    </row>
    <row r="34" spans="1:25" s="7" customFormat="1" ht="36" customHeight="1">
      <c r="A34" s="8">
        <f>A32+1</f>
        <v>13</v>
      </c>
      <c r="B34" s="9" t="s">
        <v>59</v>
      </c>
      <c r="C34" s="10"/>
      <c r="D34" s="128" t="s">
        <v>131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30"/>
      <c r="O34" s="42" t="s">
        <v>32</v>
      </c>
      <c r="P34" s="63" t="s">
        <v>6</v>
      </c>
      <c r="Q34" s="47">
        <v>48</v>
      </c>
      <c r="R34" s="64">
        <v>21</v>
      </c>
      <c r="S34" s="60">
        <v>50</v>
      </c>
      <c r="T34" s="64">
        <v>0.96</v>
      </c>
      <c r="U34" s="104">
        <v>740</v>
      </c>
      <c r="V34" s="105"/>
      <c r="W34" s="106">
        <f>U34-(U34*0.05)</f>
        <v>703</v>
      </c>
      <c r="X34" s="107"/>
      <c r="Y34" s="62">
        <f>U34+(U34*0.25)</f>
        <v>925</v>
      </c>
    </row>
    <row r="35" spans="1:25" s="7" customFormat="1" ht="34.5" customHeight="1">
      <c r="A35" s="8">
        <f aca="true" t="shared" si="6" ref="A35:A46">A34+1</f>
        <v>14</v>
      </c>
      <c r="B35" s="9" t="s">
        <v>58</v>
      </c>
      <c r="C35" s="23"/>
      <c r="D35" s="133" t="s">
        <v>98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5"/>
      <c r="O35" s="44" t="s">
        <v>17</v>
      </c>
      <c r="P35" s="63" t="s">
        <v>7</v>
      </c>
      <c r="Q35" s="47">
        <v>40</v>
      </c>
      <c r="R35" s="48">
        <v>16.4</v>
      </c>
      <c r="S35" s="48">
        <v>12.5</v>
      </c>
      <c r="T35" s="48" t="s">
        <v>22</v>
      </c>
      <c r="U35" s="104">
        <v>45</v>
      </c>
      <c r="V35" s="105"/>
      <c r="W35" s="106">
        <f>U35-(U35*0.05)</f>
        <v>42.75</v>
      </c>
      <c r="X35" s="107"/>
      <c r="Y35" s="62">
        <f>U35+(U35*0.3)</f>
        <v>58.5</v>
      </c>
    </row>
    <row r="36" spans="1:25" s="7" customFormat="1" ht="36.75" customHeight="1">
      <c r="A36" s="8">
        <f t="shared" si="6"/>
        <v>15</v>
      </c>
      <c r="B36" s="9" t="s">
        <v>56</v>
      </c>
      <c r="C36" s="12"/>
      <c r="D36" s="128" t="s">
        <v>132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30"/>
      <c r="O36" s="42" t="s">
        <v>32</v>
      </c>
      <c r="P36" s="65" t="s">
        <v>9</v>
      </c>
      <c r="Q36" s="66">
        <v>22</v>
      </c>
      <c r="R36" s="67">
        <v>18.2</v>
      </c>
      <c r="S36" s="68">
        <v>28</v>
      </c>
      <c r="T36" s="67">
        <v>0.8</v>
      </c>
      <c r="U36" s="104">
        <v>740</v>
      </c>
      <c r="V36" s="105"/>
      <c r="W36" s="106">
        <f>U36-(U36*0.05)</f>
        <v>703</v>
      </c>
      <c r="X36" s="107"/>
      <c r="Y36" s="62">
        <f>U36+(U36*0.25)</f>
        <v>925</v>
      </c>
    </row>
    <row r="37" spans="1:25" s="7" customFormat="1" ht="34.5" customHeight="1">
      <c r="A37" s="8">
        <f t="shared" si="6"/>
        <v>16</v>
      </c>
      <c r="B37" s="9" t="s">
        <v>57</v>
      </c>
      <c r="C37" s="12"/>
      <c r="D37" s="179" t="s">
        <v>99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1"/>
      <c r="O37" s="44" t="s">
        <v>17</v>
      </c>
      <c r="P37" s="65" t="s">
        <v>11</v>
      </c>
      <c r="Q37" s="66">
        <v>20</v>
      </c>
      <c r="R37" s="67">
        <v>16.6</v>
      </c>
      <c r="S37" s="67">
        <v>7.52</v>
      </c>
      <c r="T37" s="67" t="s">
        <v>12</v>
      </c>
      <c r="U37" s="104">
        <v>74</v>
      </c>
      <c r="V37" s="105"/>
      <c r="W37" s="106">
        <f>U37-(U37*0.05)</f>
        <v>70.3</v>
      </c>
      <c r="X37" s="107"/>
      <c r="Y37" s="62">
        <f>U37+(U37*0.3)</f>
        <v>96.2</v>
      </c>
    </row>
    <row r="38" spans="1:25" s="7" customFormat="1" ht="36.75" customHeight="1">
      <c r="A38" s="8">
        <f t="shared" si="6"/>
        <v>17</v>
      </c>
      <c r="B38" s="9" t="s">
        <v>51</v>
      </c>
      <c r="C38" s="9"/>
      <c r="D38" s="182" t="s">
        <v>100</v>
      </c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47" t="s">
        <v>32</v>
      </c>
      <c r="P38" s="63" t="s">
        <v>6</v>
      </c>
      <c r="Q38" s="47">
        <v>44</v>
      </c>
      <c r="R38" s="64">
        <v>19</v>
      </c>
      <c r="S38" s="60">
        <v>50</v>
      </c>
      <c r="T38" s="64">
        <v>0.88</v>
      </c>
      <c r="U38" s="146">
        <v>740</v>
      </c>
      <c r="V38" s="146"/>
      <c r="W38" s="106">
        <f>U38-(U38*0.05)</f>
        <v>703</v>
      </c>
      <c r="X38" s="107"/>
      <c r="Y38" s="62">
        <f>U38+(U38*0.25)</f>
        <v>925</v>
      </c>
    </row>
    <row r="39" spans="1:25" ht="16.5" customHeight="1">
      <c r="A39" s="97" t="s">
        <v>0</v>
      </c>
      <c r="B39" s="98" t="s">
        <v>27</v>
      </c>
      <c r="C39" s="97" t="s">
        <v>31</v>
      </c>
      <c r="D39" s="97" t="s">
        <v>37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186" t="s">
        <v>35</v>
      </c>
      <c r="P39" s="97" t="s">
        <v>24</v>
      </c>
      <c r="Q39" s="177" t="s">
        <v>121</v>
      </c>
      <c r="R39" s="177" t="s">
        <v>122</v>
      </c>
      <c r="S39" s="97" t="s">
        <v>127</v>
      </c>
      <c r="T39" s="97" t="s">
        <v>128</v>
      </c>
      <c r="U39" s="178" t="s">
        <v>29</v>
      </c>
      <c r="V39" s="178"/>
      <c r="W39" s="178"/>
      <c r="X39" s="178"/>
      <c r="Y39" s="97" t="s">
        <v>28</v>
      </c>
    </row>
    <row r="40" spans="1:25" s="7" customFormat="1" ht="24.75" customHeight="1">
      <c r="A40" s="97"/>
      <c r="B40" s="98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86"/>
      <c r="P40" s="97"/>
      <c r="Q40" s="177"/>
      <c r="R40" s="177"/>
      <c r="S40" s="97"/>
      <c r="T40" s="97"/>
      <c r="U40" s="97" t="s">
        <v>123</v>
      </c>
      <c r="V40" s="97"/>
      <c r="W40" s="97"/>
      <c r="X40" s="97"/>
      <c r="Y40" s="97"/>
    </row>
    <row r="41" spans="1:25" s="7" customFormat="1" ht="24.75" customHeight="1">
      <c r="A41" s="97"/>
      <c r="B41" s="98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86"/>
      <c r="P41" s="97"/>
      <c r="Q41" s="177"/>
      <c r="R41" s="177"/>
      <c r="S41" s="97"/>
      <c r="T41" s="97"/>
      <c r="U41" s="97" t="s">
        <v>124</v>
      </c>
      <c r="V41" s="97"/>
      <c r="W41" s="97" t="s">
        <v>30</v>
      </c>
      <c r="X41" s="97"/>
      <c r="Y41" s="97"/>
    </row>
    <row r="42" spans="1:25" s="7" customFormat="1" ht="34.5" customHeight="1">
      <c r="A42" s="8">
        <f>A38+1</f>
        <v>18</v>
      </c>
      <c r="B42" s="9" t="s">
        <v>52</v>
      </c>
      <c r="C42" s="12"/>
      <c r="D42" s="179" t="s">
        <v>101</v>
      </c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44" t="s">
        <v>17</v>
      </c>
      <c r="P42" s="65" t="s">
        <v>7</v>
      </c>
      <c r="Q42" s="66">
        <v>40</v>
      </c>
      <c r="R42" s="67">
        <v>15.3</v>
      </c>
      <c r="S42" s="67">
        <v>12.5</v>
      </c>
      <c r="T42" s="67" t="s">
        <v>8</v>
      </c>
      <c r="U42" s="104">
        <v>45</v>
      </c>
      <c r="V42" s="105"/>
      <c r="W42" s="106">
        <f>U42-(U42*0.05)</f>
        <v>42.75</v>
      </c>
      <c r="X42" s="107"/>
      <c r="Y42" s="62">
        <f>U42+(U42*0.3)</f>
        <v>58.5</v>
      </c>
    </row>
    <row r="43" spans="1:25" s="7" customFormat="1" ht="36.75" customHeight="1">
      <c r="A43" s="8">
        <f t="shared" si="6"/>
        <v>19</v>
      </c>
      <c r="B43" s="9" t="s">
        <v>53</v>
      </c>
      <c r="C43" s="11"/>
      <c r="D43" s="179" t="s">
        <v>102</v>
      </c>
      <c r="E43" s="180"/>
      <c r="F43" s="180"/>
      <c r="G43" s="180"/>
      <c r="H43" s="180"/>
      <c r="I43" s="180"/>
      <c r="J43" s="180"/>
      <c r="K43" s="180"/>
      <c r="L43" s="180"/>
      <c r="M43" s="180"/>
      <c r="N43" s="181"/>
      <c r="O43" s="42" t="s">
        <v>32</v>
      </c>
      <c r="P43" s="63" t="s">
        <v>9</v>
      </c>
      <c r="Q43" s="47">
        <v>22</v>
      </c>
      <c r="R43" s="64">
        <v>18.4</v>
      </c>
      <c r="S43" s="60">
        <v>28</v>
      </c>
      <c r="T43" s="64">
        <v>0.8</v>
      </c>
      <c r="U43" s="104">
        <v>740</v>
      </c>
      <c r="V43" s="105"/>
      <c r="W43" s="106">
        <f>U43-(U43*0.05)</f>
        <v>703</v>
      </c>
      <c r="X43" s="107"/>
      <c r="Y43" s="62">
        <f>U43+(U43*0.25)</f>
        <v>925</v>
      </c>
    </row>
    <row r="44" spans="1:25" s="7" customFormat="1" ht="34.5" customHeight="1">
      <c r="A44" s="8">
        <f t="shared" si="6"/>
        <v>20</v>
      </c>
      <c r="B44" s="9" t="s">
        <v>54</v>
      </c>
      <c r="C44" s="11"/>
      <c r="D44" s="179" t="s">
        <v>103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1"/>
      <c r="O44" s="42" t="s">
        <v>17</v>
      </c>
      <c r="P44" s="63" t="s">
        <v>11</v>
      </c>
      <c r="Q44" s="47">
        <v>20</v>
      </c>
      <c r="R44" s="64">
        <v>16</v>
      </c>
      <c r="S44" s="64">
        <v>7.52</v>
      </c>
      <c r="T44" s="64" t="s">
        <v>12</v>
      </c>
      <c r="U44" s="104">
        <v>74</v>
      </c>
      <c r="V44" s="105"/>
      <c r="W44" s="106">
        <f>U44-(U44*0.05)</f>
        <v>70.3</v>
      </c>
      <c r="X44" s="107"/>
      <c r="Y44" s="62">
        <f>U44+(U44*0.3)</f>
        <v>96.2</v>
      </c>
    </row>
    <row r="45" spans="1:25" s="7" customFormat="1" ht="40.5" customHeight="1">
      <c r="A45" s="8">
        <f t="shared" si="6"/>
        <v>21</v>
      </c>
      <c r="B45" s="9" t="s">
        <v>51</v>
      </c>
      <c r="C45" s="11"/>
      <c r="D45" s="133" t="s">
        <v>133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42" t="s">
        <v>32</v>
      </c>
      <c r="P45" s="63" t="s">
        <v>6</v>
      </c>
      <c r="Q45" s="47">
        <v>42</v>
      </c>
      <c r="R45" s="64">
        <v>19</v>
      </c>
      <c r="S45" s="60">
        <v>50</v>
      </c>
      <c r="T45" s="64">
        <v>0.84</v>
      </c>
      <c r="U45" s="104">
        <v>740</v>
      </c>
      <c r="V45" s="105"/>
      <c r="W45" s="106">
        <f>U45-(U45*0.05)</f>
        <v>703</v>
      </c>
      <c r="X45" s="107"/>
      <c r="Y45" s="62">
        <f>U45+(U45*0.25)</f>
        <v>925</v>
      </c>
    </row>
    <row r="46" spans="1:25" s="7" customFormat="1" ht="34.5" customHeight="1">
      <c r="A46" s="8">
        <f t="shared" si="6"/>
        <v>22</v>
      </c>
      <c r="B46" s="9" t="s">
        <v>66</v>
      </c>
      <c r="C46" s="11"/>
      <c r="D46" s="133" t="s">
        <v>134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5"/>
      <c r="O46" s="44" t="s">
        <v>17</v>
      </c>
      <c r="P46" s="63" t="s">
        <v>7</v>
      </c>
      <c r="Q46" s="47">
        <v>40</v>
      </c>
      <c r="R46" s="64">
        <v>15</v>
      </c>
      <c r="S46" s="64">
        <v>12.5</v>
      </c>
      <c r="T46" s="64" t="s">
        <v>8</v>
      </c>
      <c r="U46" s="104">
        <v>45</v>
      </c>
      <c r="V46" s="105"/>
      <c r="W46" s="106">
        <f>U46-(U46*0.05)</f>
        <v>42.75</v>
      </c>
      <c r="X46" s="107"/>
      <c r="Y46" s="62">
        <f>U46+(U46*0.3)</f>
        <v>58.5</v>
      </c>
    </row>
    <row r="47" spans="1:25" s="7" customFormat="1" ht="40.5" customHeight="1">
      <c r="A47" s="8">
        <f aca="true" t="shared" si="7" ref="A47:A52">A46+1</f>
        <v>23</v>
      </c>
      <c r="B47" s="9" t="s">
        <v>49</v>
      </c>
      <c r="C47" s="11"/>
      <c r="D47" s="176" t="s">
        <v>61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30"/>
      <c r="O47" s="42" t="s">
        <v>32</v>
      </c>
      <c r="P47" s="63" t="s">
        <v>9</v>
      </c>
      <c r="Q47" s="47">
        <v>22</v>
      </c>
      <c r="R47" s="64">
        <v>19</v>
      </c>
      <c r="S47" s="60">
        <v>28</v>
      </c>
      <c r="T47" s="64" t="s">
        <v>10</v>
      </c>
      <c r="U47" s="104">
        <v>740</v>
      </c>
      <c r="V47" s="105"/>
      <c r="W47" s="106">
        <f aca="true" t="shared" si="8" ref="W47:W52">U47-(U47*0.05)</f>
        <v>703</v>
      </c>
      <c r="X47" s="107"/>
      <c r="Y47" s="62">
        <f>U47+(U47*0.25)</f>
        <v>925</v>
      </c>
    </row>
    <row r="48" spans="1:25" s="7" customFormat="1" ht="34.5" customHeight="1">
      <c r="A48" s="8">
        <f t="shared" si="7"/>
        <v>24</v>
      </c>
      <c r="B48" s="9" t="s">
        <v>50</v>
      </c>
      <c r="C48" s="11"/>
      <c r="D48" s="128" t="s">
        <v>135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30"/>
      <c r="O48" s="44" t="s">
        <v>17</v>
      </c>
      <c r="P48" s="63" t="s">
        <v>11</v>
      </c>
      <c r="Q48" s="47">
        <v>20</v>
      </c>
      <c r="R48" s="64">
        <v>17.4</v>
      </c>
      <c r="S48" s="64">
        <v>7.52</v>
      </c>
      <c r="T48" s="64" t="s">
        <v>12</v>
      </c>
      <c r="U48" s="104">
        <v>74</v>
      </c>
      <c r="V48" s="105"/>
      <c r="W48" s="106">
        <f t="shared" si="8"/>
        <v>70.3</v>
      </c>
      <c r="X48" s="107"/>
      <c r="Y48" s="62">
        <f>U48+(U48*0.3)</f>
        <v>96.2</v>
      </c>
    </row>
    <row r="49" spans="1:25" s="7" customFormat="1" ht="30" customHeight="1">
      <c r="A49" s="8">
        <f t="shared" si="7"/>
        <v>25</v>
      </c>
      <c r="B49" s="9" t="s">
        <v>200</v>
      </c>
      <c r="C49" s="11"/>
      <c r="D49" s="183" t="s">
        <v>196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5"/>
      <c r="O49" s="42" t="s">
        <v>32</v>
      </c>
      <c r="P49" s="63" t="s">
        <v>9</v>
      </c>
      <c r="Q49" s="47">
        <v>22</v>
      </c>
      <c r="R49" s="64">
        <v>25.5</v>
      </c>
      <c r="S49" s="60">
        <v>28</v>
      </c>
      <c r="T49" s="64" t="s">
        <v>10</v>
      </c>
      <c r="U49" s="104">
        <v>740</v>
      </c>
      <c r="V49" s="105"/>
      <c r="W49" s="106">
        <f t="shared" si="8"/>
        <v>703</v>
      </c>
      <c r="X49" s="107"/>
      <c r="Y49" s="62">
        <f>U49+(U49*0.25)</f>
        <v>925</v>
      </c>
    </row>
    <row r="50" spans="1:25" s="7" customFormat="1" ht="34.5" customHeight="1">
      <c r="A50" s="8">
        <f t="shared" si="7"/>
        <v>26</v>
      </c>
      <c r="B50" s="9" t="s">
        <v>195</v>
      </c>
      <c r="C50" s="11"/>
      <c r="D50" s="183" t="s">
        <v>197</v>
      </c>
      <c r="E50" s="184"/>
      <c r="F50" s="184"/>
      <c r="G50" s="184"/>
      <c r="H50" s="184"/>
      <c r="I50" s="184"/>
      <c r="J50" s="184"/>
      <c r="K50" s="184"/>
      <c r="L50" s="184"/>
      <c r="M50" s="184"/>
      <c r="N50" s="185"/>
      <c r="O50" s="205" t="s">
        <v>17</v>
      </c>
      <c r="P50" s="206" t="s">
        <v>11</v>
      </c>
      <c r="Q50" s="47">
        <v>20</v>
      </c>
      <c r="R50" s="64">
        <v>15</v>
      </c>
      <c r="S50" s="64">
        <v>7.52</v>
      </c>
      <c r="T50" s="64" t="s">
        <v>12</v>
      </c>
      <c r="U50" s="104">
        <v>74</v>
      </c>
      <c r="V50" s="105"/>
      <c r="W50" s="106">
        <f t="shared" si="8"/>
        <v>70.3</v>
      </c>
      <c r="X50" s="107"/>
      <c r="Y50" s="62">
        <f>U50+(U50*0.3)</f>
        <v>96.2</v>
      </c>
    </row>
    <row r="51" spans="1:25" s="7" customFormat="1" ht="36.75" customHeight="1">
      <c r="A51" s="8">
        <f t="shared" si="7"/>
        <v>27</v>
      </c>
      <c r="B51" s="9" t="s">
        <v>201</v>
      </c>
      <c r="C51" s="11"/>
      <c r="D51" s="183" t="s">
        <v>198</v>
      </c>
      <c r="E51" s="184"/>
      <c r="F51" s="184"/>
      <c r="G51" s="184"/>
      <c r="H51" s="184"/>
      <c r="I51" s="184"/>
      <c r="J51" s="184"/>
      <c r="K51" s="184"/>
      <c r="L51" s="184"/>
      <c r="M51" s="184"/>
      <c r="N51" s="185"/>
      <c r="O51" s="207" t="s">
        <v>32</v>
      </c>
      <c r="P51" s="206" t="s">
        <v>6</v>
      </c>
      <c r="Q51" s="47">
        <v>44</v>
      </c>
      <c r="R51" s="64">
        <v>24</v>
      </c>
      <c r="S51" s="60">
        <v>50</v>
      </c>
      <c r="T51" s="64" t="s">
        <v>13</v>
      </c>
      <c r="U51" s="104">
        <v>740</v>
      </c>
      <c r="V51" s="105"/>
      <c r="W51" s="106">
        <f t="shared" si="8"/>
        <v>703</v>
      </c>
      <c r="X51" s="107"/>
      <c r="Y51" s="62">
        <f>U51+(U51*0.25)</f>
        <v>925</v>
      </c>
    </row>
    <row r="52" spans="1:25" s="7" customFormat="1" ht="34.5" customHeight="1">
      <c r="A52" s="8">
        <f t="shared" si="7"/>
        <v>28</v>
      </c>
      <c r="B52" s="9" t="s">
        <v>202</v>
      </c>
      <c r="C52" s="11"/>
      <c r="D52" s="138" t="s">
        <v>199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40"/>
      <c r="O52" s="205" t="s">
        <v>17</v>
      </c>
      <c r="P52" s="206" t="s">
        <v>7</v>
      </c>
      <c r="Q52" s="47">
        <v>40</v>
      </c>
      <c r="R52" s="64">
        <v>17</v>
      </c>
      <c r="S52" s="64">
        <v>12.5</v>
      </c>
      <c r="T52" s="64" t="s">
        <v>8</v>
      </c>
      <c r="U52" s="104">
        <v>45</v>
      </c>
      <c r="V52" s="105"/>
      <c r="W52" s="106">
        <f t="shared" si="8"/>
        <v>42.75</v>
      </c>
      <c r="X52" s="107"/>
      <c r="Y52" s="62">
        <f>U52+(U52*0.3)</f>
        <v>58.5</v>
      </c>
    </row>
    <row r="53" spans="1:25" s="17" customFormat="1" ht="16.5" customHeight="1">
      <c r="A53" s="35"/>
      <c r="B53" s="102" t="s">
        <v>95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37"/>
    </row>
    <row r="54" spans="1:25" s="7" customFormat="1" ht="36" customHeight="1">
      <c r="A54" s="8">
        <v>17</v>
      </c>
      <c r="B54" s="9" t="s">
        <v>47</v>
      </c>
      <c r="C54" s="10"/>
      <c r="D54" s="128" t="s">
        <v>229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30"/>
      <c r="O54" s="42" t="s">
        <v>32</v>
      </c>
      <c r="P54" s="49" t="s">
        <v>6</v>
      </c>
      <c r="Q54" s="44">
        <v>42</v>
      </c>
      <c r="R54" s="45">
        <v>18.4</v>
      </c>
      <c r="S54" s="69">
        <v>50</v>
      </c>
      <c r="T54" s="64" t="s">
        <v>14</v>
      </c>
      <c r="U54" s="112">
        <v>790</v>
      </c>
      <c r="V54" s="113"/>
      <c r="W54" s="136">
        <f aca="true" t="shared" si="9" ref="W54:W59">U54-(U54*0.05)</f>
        <v>750.5</v>
      </c>
      <c r="X54" s="137"/>
      <c r="Y54" s="62">
        <f>U54+(U54*0.25)</f>
        <v>987.5</v>
      </c>
    </row>
    <row r="55" spans="1:25" s="7" customFormat="1" ht="34.5" customHeight="1">
      <c r="A55" s="8">
        <f>A54+1</f>
        <v>18</v>
      </c>
      <c r="B55" s="9" t="s">
        <v>48</v>
      </c>
      <c r="C55" s="10"/>
      <c r="D55" s="128" t="s">
        <v>136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30"/>
      <c r="O55" s="44" t="s">
        <v>17</v>
      </c>
      <c r="P55" s="49" t="s">
        <v>7</v>
      </c>
      <c r="Q55" s="44">
        <v>40</v>
      </c>
      <c r="R55" s="45">
        <v>16.7</v>
      </c>
      <c r="S55" s="45">
        <v>12.5</v>
      </c>
      <c r="T55" s="45" t="s">
        <v>8</v>
      </c>
      <c r="U55" s="112">
        <v>49</v>
      </c>
      <c r="V55" s="113"/>
      <c r="W55" s="136">
        <f t="shared" si="9"/>
        <v>46.55</v>
      </c>
      <c r="X55" s="137"/>
      <c r="Y55" s="62">
        <f>U55+(U55*0.3)</f>
        <v>63.7</v>
      </c>
    </row>
    <row r="56" spans="1:25" s="7" customFormat="1" ht="34.5" customHeight="1">
      <c r="A56" s="8">
        <f>A55+1</f>
        <v>19</v>
      </c>
      <c r="B56" s="9" t="s">
        <v>46</v>
      </c>
      <c r="C56" s="10"/>
      <c r="D56" s="128" t="s">
        <v>137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30"/>
      <c r="O56" s="42" t="s">
        <v>32</v>
      </c>
      <c r="P56" s="49" t="s">
        <v>15</v>
      </c>
      <c r="Q56" s="44">
        <v>17</v>
      </c>
      <c r="R56" s="45">
        <v>16.3</v>
      </c>
      <c r="S56" s="69">
        <v>28</v>
      </c>
      <c r="T56" s="45" t="s">
        <v>16</v>
      </c>
      <c r="U56" s="112">
        <v>790</v>
      </c>
      <c r="V56" s="113"/>
      <c r="W56" s="136">
        <f t="shared" si="9"/>
        <v>750.5</v>
      </c>
      <c r="X56" s="137"/>
      <c r="Y56" s="62">
        <f>U56+(U56*0.25)</f>
        <v>987.5</v>
      </c>
    </row>
    <row r="57" spans="1:25" s="7" customFormat="1" ht="34.5" customHeight="1">
      <c r="A57" s="8">
        <f>A56+1</f>
        <v>20</v>
      </c>
      <c r="B57" s="9" t="s">
        <v>45</v>
      </c>
      <c r="C57" s="10"/>
      <c r="D57" s="131" t="s">
        <v>138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30"/>
      <c r="O57" s="44" t="s">
        <v>17</v>
      </c>
      <c r="P57" s="49" t="s">
        <v>18</v>
      </c>
      <c r="Q57" s="44">
        <v>16</v>
      </c>
      <c r="R57" s="45">
        <v>14.6</v>
      </c>
      <c r="S57" s="45">
        <v>7.52</v>
      </c>
      <c r="T57" s="45" t="s">
        <v>19</v>
      </c>
      <c r="U57" s="112">
        <v>82</v>
      </c>
      <c r="V57" s="113"/>
      <c r="W57" s="136">
        <f t="shared" si="9"/>
        <v>77.9</v>
      </c>
      <c r="X57" s="137"/>
      <c r="Y57" s="62">
        <f>U57+(U57*0.3)</f>
        <v>106.6</v>
      </c>
    </row>
    <row r="58" spans="1:25" s="7" customFormat="1" ht="45" customHeight="1">
      <c r="A58" s="8">
        <f>A57+1</f>
        <v>21</v>
      </c>
      <c r="B58" s="40" t="s">
        <v>60</v>
      </c>
      <c r="C58" s="41"/>
      <c r="D58" s="133" t="s">
        <v>139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5"/>
      <c r="O58" s="42" t="s">
        <v>32</v>
      </c>
      <c r="P58" s="43" t="s">
        <v>82</v>
      </c>
      <c r="Q58" s="44">
        <v>26</v>
      </c>
      <c r="R58" s="45">
        <v>15</v>
      </c>
      <c r="S58" s="45"/>
      <c r="T58" s="45" t="s">
        <v>16</v>
      </c>
      <c r="U58" s="112">
        <v>790</v>
      </c>
      <c r="V58" s="113"/>
      <c r="W58" s="136">
        <f t="shared" si="9"/>
        <v>750.5</v>
      </c>
      <c r="X58" s="137"/>
      <c r="Y58" s="62">
        <f>U58+(U58*0.25)</f>
        <v>987.5</v>
      </c>
    </row>
    <row r="59" spans="1:25" s="7" customFormat="1" ht="43.5" customHeight="1">
      <c r="A59" s="8">
        <f>A58+1</f>
        <v>22</v>
      </c>
      <c r="B59" s="40" t="s">
        <v>55</v>
      </c>
      <c r="C59" s="40"/>
      <c r="D59" s="133" t="s">
        <v>140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5"/>
      <c r="O59" s="42" t="s">
        <v>32</v>
      </c>
      <c r="P59" s="46" t="s">
        <v>25</v>
      </c>
      <c r="Q59" s="47">
        <v>38</v>
      </c>
      <c r="R59" s="48">
        <v>18</v>
      </c>
      <c r="S59" s="48"/>
      <c r="T59" s="47" t="s">
        <v>23</v>
      </c>
      <c r="U59" s="112">
        <v>790</v>
      </c>
      <c r="V59" s="113"/>
      <c r="W59" s="136">
        <f t="shared" si="9"/>
        <v>750.5</v>
      </c>
      <c r="X59" s="137"/>
      <c r="Y59" s="62">
        <f>U59+(U59*0.25)</f>
        <v>987.5</v>
      </c>
    </row>
    <row r="60" spans="1:25" s="17" customFormat="1" ht="16.5" customHeight="1">
      <c r="A60" s="35"/>
      <c r="B60" s="102" t="s">
        <v>96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39"/>
    </row>
    <row r="61" spans="1:25" s="7" customFormat="1" ht="40.5" customHeight="1">
      <c r="A61" s="8">
        <v>23</v>
      </c>
      <c r="B61" s="40" t="s">
        <v>44</v>
      </c>
      <c r="C61" s="41"/>
      <c r="D61" s="133" t="s">
        <v>141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5"/>
      <c r="O61" s="42" t="s">
        <v>32</v>
      </c>
      <c r="P61" s="49" t="s">
        <v>120</v>
      </c>
      <c r="Q61" s="44" t="s">
        <v>26</v>
      </c>
      <c r="R61" s="45">
        <v>19.5</v>
      </c>
      <c r="S61" s="44" t="s">
        <v>26</v>
      </c>
      <c r="T61" s="45" t="s">
        <v>16</v>
      </c>
      <c r="U61" s="112">
        <v>840</v>
      </c>
      <c r="V61" s="113"/>
      <c r="W61" s="198">
        <f>U61-(U61*0.05)</f>
        <v>798</v>
      </c>
      <c r="X61" s="199"/>
      <c r="Y61" s="70">
        <f>U61+(U61*0.25)</f>
        <v>1050</v>
      </c>
    </row>
    <row r="62" spans="1:25" s="7" customFormat="1" ht="40.5" customHeight="1">
      <c r="A62" s="8">
        <f>A61+1</f>
        <v>24</v>
      </c>
      <c r="B62" s="9" t="s">
        <v>207</v>
      </c>
      <c r="C62" s="10"/>
      <c r="D62" s="133" t="s">
        <v>203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5"/>
      <c r="O62" s="30" t="s">
        <v>32</v>
      </c>
      <c r="P62" s="25" t="s">
        <v>20</v>
      </c>
      <c r="Q62" s="24">
        <v>15</v>
      </c>
      <c r="R62" s="26">
        <v>31.2</v>
      </c>
      <c r="S62" s="52">
        <v>19</v>
      </c>
      <c r="T62" s="26" t="s">
        <v>21</v>
      </c>
      <c r="U62" s="112">
        <v>840</v>
      </c>
      <c r="V62" s="113"/>
      <c r="W62" s="198">
        <f>U62-(U62*0.05)</f>
        <v>798</v>
      </c>
      <c r="X62" s="199"/>
      <c r="Y62" s="70">
        <f>U62+(U62*0.25)</f>
        <v>1050</v>
      </c>
    </row>
    <row r="63" spans="1:25" s="7" customFormat="1" ht="34.5" customHeight="1">
      <c r="A63" s="8">
        <f>A62+1</f>
        <v>25</v>
      </c>
      <c r="B63" s="9" t="s">
        <v>208</v>
      </c>
      <c r="C63" s="10"/>
      <c r="D63" s="133" t="s">
        <v>204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5"/>
      <c r="O63" s="24" t="s">
        <v>17</v>
      </c>
      <c r="P63" s="25" t="s">
        <v>43</v>
      </c>
      <c r="Q63" s="24">
        <v>12</v>
      </c>
      <c r="R63" s="26">
        <v>16.8</v>
      </c>
      <c r="S63" s="26">
        <v>6.25</v>
      </c>
      <c r="T63" s="26" t="s">
        <v>42</v>
      </c>
      <c r="U63" s="112">
        <v>130</v>
      </c>
      <c r="V63" s="113"/>
      <c r="W63" s="198">
        <f>U63-(U63*0.05)</f>
        <v>123.5</v>
      </c>
      <c r="X63" s="199"/>
      <c r="Y63" s="62">
        <f>U63+(U63*0.3)</f>
        <v>169</v>
      </c>
    </row>
    <row r="64" spans="1:25" s="7" customFormat="1" ht="40.5" customHeight="1">
      <c r="A64" s="8">
        <f>A63+1</f>
        <v>26</v>
      </c>
      <c r="B64" s="9" t="s">
        <v>206</v>
      </c>
      <c r="C64" s="10"/>
      <c r="D64" s="133" t="s">
        <v>205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5"/>
      <c r="O64" s="30" t="s">
        <v>32</v>
      </c>
      <c r="P64" s="25" t="s">
        <v>15</v>
      </c>
      <c r="Q64" s="24">
        <v>17</v>
      </c>
      <c r="R64" s="26">
        <v>16</v>
      </c>
      <c r="S64" s="52">
        <v>26</v>
      </c>
      <c r="T64" s="26" t="s">
        <v>16</v>
      </c>
      <c r="U64" s="112">
        <v>840</v>
      </c>
      <c r="V64" s="113"/>
      <c r="W64" s="198">
        <f>U64-(U64*0.05)</f>
        <v>798</v>
      </c>
      <c r="X64" s="199"/>
      <c r="Y64" s="70">
        <f>U64+(U64*0.25)</f>
        <v>1050</v>
      </c>
    </row>
    <row r="65" spans="1:25" s="7" customFormat="1" ht="34.5" customHeight="1">
      <c r="A65" s="8">
        <f>A63+1</f>
        <v>26</v>
      </c>
      <c r="B65" s="9" t="s">
        <v>210</v>
      </c>
      <c r="C65" s="9"/>
      <c r="D65" s="132" t="s">
        <v>209</v>
      </c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31" t="s">
        <v>17</v>
      </c>
      <c r="P65" s="8" t="s">
        <v>18</v>
      </c>
      <c r="Q65" s="31">
        <v>16</v>
      </c>
      <c r="R65" s="22">
        <v>14.3</v>
      </c>
      <c r="S65" s="22">
        <v>7.52</v>
      </c>
      <c r="T65" s="22" t="s">
        <v>19</v>
      </c>
      <c r="U65" s="111">
        <v>109</v>
      </c>
      <c r="V65" s="111"/>
      <c r="W65" s="200">
        <f>U65-(U65*0.05)</f>
        <v>103.55</v>
      </c>
      <c r="X65" s="200"/>
      <c r="Y65" s="62">
        <f>U65+(U65*0.3)</f>
        <v>141.7</v>
      </c>
    </row>
    <row r="66" spans="1:25" s="77" customFormat="1" ht="14.25" customHeight="1">
      <c r="A66" s="99" t="s">
        <v>0</v>
      </c>
      <c r="B66" s="99" t="s">
        <v>181</v>
      </c>
      <c r="C66" s="115" t="s">
        <v>182</v>
      </c>
      <c r="D66" s="114" t="s">
        <v>183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5"/>
      <c r="P66" s="115" t="s">
        <v>184</v>
      </c>
      <c r="Q66" s="119" t="s">
        <v>185</v>
      </c>
      <c r="R66" s="123" t="s">
        <v>186</v>
      </c>
      <c r="S66" s="123"/>
      <c r="T66" s="123"/>
      <c r="U66" s="123"/>
      <c r="V66" s="123"/>
      <c r="W66" s="123"/>
      <c r="X66" s="123"/>
      <c r="Y66" s="99" t="s">
        <v>180</v>
      </c>
    </row>
    <row r="67" spans="1:25" s="77" customFormat="1" ht="30" customHeight="1">
      <c r="A67" s="99"/>
      <c r="B67" s="99"/>
      <c r="C67" s="115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5"/>
      <c r="P67" s="115"/>
      <c r="Q67" s="115"/>
      <c r="R67" s="99" t="s">
        <v>187</v>
      </c>
      <c r="S67" s="99"/>
      <c r="T67" s="99"/>
      <c r="U67" s="99" t="s">
        <v>188</v>
      </c>
      <c r="V67" s="99"/>
      <c r="W67" s="99"/>
      <c r="X67" s="99"/>
      <c r="Y67" s="99"/>
    </row>
    <row r="68" spans="1:25" s="17" customFormat="1" ht="19.5" customHeight="1">
      <c r="A68" s="78"/>
      <c r="B68" s="143" t="s">
        <v>179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5"/>
      <c r="Y68" s="79"/>
    </row>
    <row r="69" spans="1:25" s="76" customFormat="1" ht="72.75" customHeight="1">
      <c r="A69" s="73">
        <f>A65+1</f>
        <v>27</v>
      </c>
      <c r="B69" s="74" t="s">
        <v>173</v>
      </c>
      <c r="C69" s="75"/>
      <c r="D69" s="120" t="s">
        <v>174</v>
      </c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2"/>
      <c r="P69" s="8" t="s">
        <v>175</v>
      </c>
      <c r="Q69" s="64">
        <v>1</v>
      </c>
      <c r="R69" s="141">
        <v>646.1</v>
      </c>
      <c r="S69" s="141"/>
      <c r="T69" s="141"/>
      <c r="U69" s="141">
        <f>R69-(R69*0.045)</f>
        <v>617.0255</v>
      </c>
      <c r="V69" s="141"/>
      <c r="W69" s="141"/>
      <c r="X69" s="142"/>
      <c r="Y69" s="62">
        <f>R69+(R69*0.15)</f>
        <v>743.015</v>
      </c>
    </row>
    <row r="70" spans="1:25" s="76" customFormat="1" ht="72.75" customHeight="1">
      <c r="A70" s="73">
        <f>A69+1</f>
        <v>28</v>
      </c>
      <c r="B70" s="74" t="s">
        <v>176</v>
      </c>
      <c r="C70" s="75"/>
      <c r="D70" s="120" t="s">
        <v>177</v>
      </c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2"/>
      <c r="P70" s="8" t="s">
        <v>178</v>
      </c>
      <c r="Q70" s="64">
        <v>0.5</v>
      </c>
      <c r="R70" s="141">
        <v>433.7</v>
      </c>
      <c r="S70" s="141"/>
      <c r="T70" s="141"/>
      <c r="U70" s="141">
        <f>R70-(R70*0.045)</f>
        <v>414.1835</v>
      </c>
      <c r="V70" s="141"/>
      <c r="W70" s="141"/>
      <c r="X70" s="142"/>
      <c r="Y70" s="62">
        <f>R70+(R70*0.15)</f>
        <v>498.755</v>
      </c>
    </row>
    <row r="71" spans="1:25" s="7" customFormat="1" ht="15.75" customHeight="1">
      <c r="A71" s="80"/>
      <c r="B71" s="188" t="s">
        <v>189</v>
      </c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81"/>
    </row>
    <row r="72" spans="1:25" s="7" customFormat="1" ht="36.75" customHeight="1">
      <c r="A72" s="8">
        <f>A70+1</f>
        <v>29</v>
      </c>
      <c r="B72" s="9" t="s">
        <v>190</v>
      </c>
      <c r="C72" s="82"/>
      <c r="D72" s="124" t="s">
        <v>192</v>
      </c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6"/>
      <c r="P72" s="83" t="s">
        <v>191</v>
      </c>
      <c r="Q72" s="84"/>
      <c r="R72" s="146">
        <v>130.6</v>
      </c>
      <c r="S72" s="146"/>
      <c r="T72" s="146"/>
      <c r="U72" s="146">
        <f>R72-(R72*0.045)</f>
        <v>124.723</v>
      </c>
      <c r="V72" s="146"/>
      <c r="W72" s="146"/>
      <c r="X72" s="104"/>
      <c r="Y72" s="62">
        <f>U72+(U72*0.21)</f>
        <v>150.91483</v>
      </c>
    </row>
    <row r="73" spans="1:25" s="7" customFormat="1" ht="15" customHeight="1">
      <c r="A73" s="99" t="s">
        <v>0</v>
      </c>
      <c r="B73" s="100" t="s">
        <v>27</v>
      </c>
      <c r="C73" s="99" t="s">
        <v>64</v>
      </c>
      <c r="D73" s="99" t="s">
        <v>33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101" t="s">
        <v>35</v>
      </c>
      <c r="P73" s="99" t="s">
        <v>63</v>
      </c>
      <c r="Q73" s="99"/>
      <c r="R73" s="127" t="s">
        <v>143</v>
      </c>
      <c r="S73" s="99" t="s">
        <v>144</v>
      </c>
      <c r="T73" s="99"/>
      <c r="U73" s="99" t="s">
        <v>36</v>
      </c>
      <c r="V73" s="99"/>
      <c r="W73" s="99"/>
      <c r="X73" s="99"/>
      <c r="Y73" s="99"/>
    </row>
    <row r="74" spans="1:25" s="18" customFormat="1" ht="12.75" customHeight="1">
      <c r="A74" s="99"/>
      <c r="B74" s="100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01"/>
      <c r="P74" s="99"/>
      <c r="Q74" s="99"/>
      <c r="R74" s="127"/>
      <c r="S74" s="99"/>
      <c r="T74" s="99"/>
      <c r="U74" s="99" t="s">
        <v>34</v>
      </c>
      <c r="V74" s="99"/>
      <c r="W74" s="99"/>
      <c r="X74" s="99"/>
      <c r="Y74" s="99" t="s">
        <v>142</v>
      </c>
    </row>
    <row r="75" spans="1:25" s="18" customFormat="1" ht="23.25" customHeight="1">
      <c r="A75" s="99"/>
      <c r="B75" s="100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101"/>
      <c r="P75" s="99"/>
      <c r="Q75" s="99"/>
      <c r="R75" s="127"/>
      <c r="S75" s="99"/>
      <c r="T75" s="99"/>
      <c r="U75" s="99" t="s">
        <v>124</v>
      </c>
      <c r="V75" s="99"/>
      <c r="W75" s="99" t="s">
        <v>65</v>
      </c>
      <c r="X75" s="99"/>
      <c r="Y75" s="99"/>
    </row>
    <row r="76" spans="1:25" s="17" customFormat="1" ht="19.5" customHeight="1">
      <c r="A76" s="35"/>
      <c r="B76" s="147" t="s">
        <v>62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36"/>
      <c r="X76" s="36"/>
      <c r="Y76" s="37"/>
    </row>
    <row r="77" spans="1:25" s="7" customFormat="1" ht="28.5" customHeight="1">
      <c r="A77" s="8">
        <f>A72+1</f>
        <v>30</v>
      </c>
      <c r="B77" s="9" t="s">
        <v>67</v>
      </c>
      <c r="C77" s="88"/>
      <c r="D77" s="116" t="s">
        <v>86</v>
      </c>
      <c r="E77" s="116"/>
      <c r="F77" s="116"/>
      <c r="G77" s="116"/>
      <c r="H77" s="116"/>
      <c r="I77" s="116"/>
      <c r="J77" s="116"/>
      <c r="K77" s="116"/>
      <c r="L77" s="116"/>
      <c r="M77" s="87" t="s">
        <v>84</v>
      </c>
      <c r="N77" s="116"/>
      <c r="O77" s="24" t="s">
        <v>17</v>
      </c>
      <c r="P77" s="201" t="s">
        <v>146</v>
      </c>
      <c r="Q77" s="202"/>
      <c r="R77" s="52">
        <v>20</v>
      </c>
      <c r="S77" s="154" t="s">
        <v>145</v>
      </c>
      <c r="T77" s="154"/>
      <c r="U77" s="112">
        <v>607.2</v>
      </c>
      <c r="V77" s="113"/>
      <c r="W77" s="117">
        <f aca="true" t="shared" si="10" ref="W77:W88">U77-(U77*0.05)</f>
        <v>576.84</v>
      </c>
      <c r="X77" s="118"/>
      <c r="Y77" s="62">
        <f>U77+(U77*0.293)</f>
        <v>785.1096</v>
      </c>
    </row>
    <row r="78" spans="1:25" s="7" customFormat="1" ht="29.25" customHeight="1">
      <c r="A78" s="8">
        <f>A77+1</f>
        <v>31</v>
      </c>
      <c r="B78" s="9" t="s">
        <v>68</v>
      </c>
      <c r="C78" s="86"/>
      <c r="D78" s="116"/>
      <c r="E78" s="116"/>
      <c r="F78" s="116"/>
      <c r="G78" s="116"/>
      <c r="H78" s="116"/>
      <c r="I78" s="116"/>
      <c r="J78" s="116"/>
      <c r="K78" s="116"/>
      <c r="L78" s="116"/>
      <c r="M78" s="91" t="s">
        <v>85</v>
      </c>
      <c r="N78" s="87"/>
      <c r="O78" s="24" t="s">
        <v>17</v>
      </c>
      <c r="P78" s="203"/>
      <c r="Q78" s="204"/>
      <c r="R78" s="52">
        <v>5</v>
      </c>
      <c r="S78" s="154"/>
      <c r="T78" s="154"/>
      <c r="U78" s="112">
        <v>195.1</v>
      </c>
      <c r="V78" s="113"/>
      <c r="W78" s="117">
        <f t="shared" si="10"/>
        <v>185.345</v>
      </c>
      <c r="X78" s="118"/>
      <c r="Y78" s="62">
        <f>U78+(U78*0.325)</f>
        <v>258.5075</v>
      </c>
    </row>
    <row r="79" spans="1:25" s="7" customFormat="1" ht="28.5" customHeight="1">
      <c r="A79" s="8">
        <f aca="true" t="shared" si="11" ref="A79:A88">A78+1</f>
        <v>32</v>
      </c>
      <c r="B79" s="9" t="s">
        <v>69</v>
      </c>
      <c r="C79" s="88"/>
      <c r="D79" s="92" t="s">
        <v>88</v>
      </c>
      <c r="E79" s="93"/>
      <c r="F79" s="93"/>
      <c r="G79" s="93"/>
      <c r="H79" s="93"/>
      <c r="I79" s="93"/>
      <c r="J79" s="93"/>
      <c r="K79" s="93"/>
      <c r="L79" s="94"/>
      <c r="M79" s="116" t="s">
        <v>87</v>
      </c>
      <c r="N79" s="116"/>
      <c r="O79" s="24" t="s">
        <v>17</v>
      </c>
      <c r="P79" s="170" t="s">
        <v>147</v>
      </c>
      <c r="Q79" s="171"/>
      <c r="R79" s="52">
        <v>25</v>
      </c>
      <c r="S79" s="148" t="s">
        <v>38</v>
      </c>
      <c r="T79" s="149"/>
      <c r="U79" s="112">
        <v>394</v>
      </c>
      <c r="V79" s="113"/>
      <c r="W79" s="117">
        <f t="shared" si="10"/>
        <v>374.3</v>
      </c>
      <c r="X79" s="118"/>
      <c r="Y79" s="62">
        <f>U79+(U79*0.15)</f>
        <v>453.1</v>
      </c>
    </row>
    <row r="80" spans="1:25" s="7" customFormat="1" ht="28.5" customHeight="1">
      <c r="A80" s="8">
        <f t="shared" si="11"/>
        <v>33</v>
      </c>
      <c r="B80" s="9" t="s">
        <v>70</v>
      </c>
      <c r="C80" s="86"/>
      <c r="D80" s="95"/>
      <c r="E80" s="96"/>
      <c r="F80" s="96"/>
      <c r="G80" s="96"/>
      <c r="H80" s="96"/>
      <c r="I80" s="96"/>
      <c r="J80" s="96"/>
      <c r="K80" s="96"/>
      <c r="L80" s="89"/>
      <c r="M80" s="116" t="s">
        <v>85</v>
      </c>
      <c r="N80" s="116"/>
      <c r="O80" s="24" t="s">
        <v>17</v>
      </c>
      <c r="P80" s="172"/>
      <c r="Q80" s="173"/>
      <c r="R80" s="52">
        <v>5</v>
      </c>
      <c r="S80" s="150"/>
      <c r="T80" s="151"/>
      <c r="U80" s="112">
        <v>106.2</v>
      </c>
      <c r="V80" s="113"/>
      <c r="W80" s="117">
        <f t="shared" si="10"/>
        <v>100.89</v>
      </c>
      <c r="X80" s="118"/>
      <c r="Y80" s="62">
        <f>U80+(U80*0.21)</f>
        <v>128.502</v>
      </c>
    </row>
    <row r="81" spans="1:25" s="7" customFormat="1" ht="57" customHeight="1">
      <c r="A81" s="8">
        <f t="shared" si="11"/>
        <v>34</v>
      </c>
      <c r="B81" s="9" t="s">
        <v>71</v>
      </c>
      <c r="C81" s="10"/>
      <c r="D81" s="90" t="s">
        <v>150</v>
      </c>
      <c r="E81" s="91"/>
      <c r="F81" s="91"/>
      <c r="G81" s="91"/>
      <c r="H81" s="91"/>
      <c r="I81" s="91"/>
      <c r="J81" s="91"/>
      <c r="K81" s="91"/>
      <c r="L81" s="91"/>
      <c r="M81" s="91"/>
      <c r="N81" s="87"/>
      <c r="O81" s="24" t="s">
        <v>17</v>
      </c>
      <c r="P81" s="138" t="s">
        <v>148</v>
      </c>
      <c r="Q81" s="140"/>
      <c r="R81" s="52">
        <v>20</v>
      </c>
      <c r="S81" s="155" t="s">
        <v>40</v>
      </c>
      <c r="T81" s="156"/>
      <c r="U81" s="112">
        <v>231.7</v>
      </c>
      <c r="V81" s="113"/>
      <c r="W81" s="117">
        <f t="shared" si="10"/>
        <v>220.11499999999998</v>
      </c>
      <c r="X81" s="118"/>
      <c r="Y81" s="62">
        <f>U81+(U81*0.1)</f>
        <v>254.87</v>
      </c>
    </row>
    <row r="82" spans="1:25" s="7" customFormat="1" ht="56.25" customHeight="1">
      <c r="A82" s="8">
        <f t="shared" si="11"/>
        <v>35</v>
      </c>
      <c r="B82" s="9" t="s">
        <v>72</v>
      </c>
      <c r="C82" s="10"/>
      <c r="D82" s="90" t="s">
        <v>151</v>
      </c>
      <c r="E82" s="91"/>
      <c r="F82" s="91"/>
      <c r="G82" s="91"/>
      <c r="H82" s="91"/>
      <c r="I82" s="91"/>
      <c r="J82" s="91"/>
      <c r="K82" s="91"/>
      <c r="L82" s="91"/>
      <c r="M82" s="91"/>
      <c r="N82" s="87"/>
      <c r="O82" s="24" t="s">
        <v>17</v>
      </c>
      <c r="P82" s="138" t="s">
        <v>149</v>
      </c>
      <c r="Q82" s="140"/>
      <c r="R82" s="52">
        <v>20</v>
      </c>
      <c r="S82" s="155" t="s">
        <v>41</v>
      </c>
      <c r="T82" s="156"/>
      <c r="U82" s="112">
        <v>369.7</v>
      </c>
      <c r="V82" s="113"/>
      <c r="W82" s="117">
        <f t="shared" si="10"/>
        <v>351.215</v>
      </c>
      <c r="X82" s="118"/>
      <c r="Y82" s="62">
        <f>U82+(U82*0.194)</f>
        <v>441.42179999999996</v>
      </c>
    </row>
    <row r="83" spans="1:25" s="7" customFormat="1" ht="54" customHeight="1">
      <c r="A83" s="8">
        <f t="shared" si="11"/>
        <v>36</v>
      </c>
      <c r="B83" s="9" t="s">
        <v>92</v>
      </c>
      <c r="C83" s="51"/>
      <c r="D83" s="90" t="s">
        <v>152</v>
      </c>
      <c r="E83" s="91"/>
      <c r="F83" s="91"/>
      <c r="G83" s="91"/>
      <c r="H83" s="91"/>
      <c r="I83" s="91"/>
      <c r="J83" s="91"/>
      <c r="K83" s="91"/>
      <c r="L83" s="91"/>
      <c r="M83" s="91"/>
      <c r="N83" s="87"/>
      <c r="O83" s="24" t="s">
        <v>17</v>
      </c>
      <c r="P83" s="152" t="s">
        <v>154</v>
      </c>
      <c r="Q83" s="153"/>
      <c r="R83" s="52">
        <v>20</v>
      </c>
      <c r="S83" s="155" t="s">
        <v>90</v>
      </c>
      <c r="T83" s="169"/>
      <c r="U83" s="112">
        <v>286.7</v>
      </c>
      <c r="V83" s="113"/>
      <c r="W83" s="117">
        <f t="shared" si="10"/>
        <v>272.365</v>
      </c>
      <c r="X83" s="118"/>
      <c r="Y83" s="62">
        <f>U83+(U83*0.12)</f>
        <v>321.104</v>
      </c>
    </row>
    <row r="84" spans="1:25" s="7" customFormat="1" ht="56.25" customHeight="1">
      <c r="A84" s="8">
        <f>A83+1</f>
        <v>37</v>
      </c>
      <c r="B84" s="9" t="s">
        <v>93</v>
      </c>
      <c r="C84" s="9"/>
      <c r="D84" s="90" t="s">
        <v>153</v>
      </c>
      <c r="E84" s="91"/>
      <c r="F84" s="91"/>
      <c r="G84" s="91"/>
      <c r="H84" s="91"/>
      <c r="I84" s="91"/>
      <c r="J84" s="91"/>
      <c r="K84" s="91"/>
      <c r="L84" s="91"/>
      <c r="M84" s="91"/>
      <c r="N84" s="87"/>
      <c r="O84" s="24" t="s">
        <v>17</v>
      </c>
      <c r="P84" s="152" t="s">
        <v>155</v>
      </c>
      <c r="Q84" s="153"/>
      <c r="R84" s="52">
        <v>25</v>
      </c>
      <c r="S84" s="155" t="s">
        <v>91</v>
      </c>
      <c r="T84" s="169"/>
      <c r="U84" s="112">
        <v>367.1</v>
      </c>
      <c r="V84" s="113"/>
      <c r="W84" s="117">
        <f t="shared" si="10"/>
        <v>348.745</v>
      </c>
      <c r="X84" s="118"/>
      <c r="Y84" s="62">
        <f>U84+(U84*0.127)</f>
        <v>413.72170000000006</v>
      </c>
    </row>
    <row r="85" spans="1:25" s="7" customFormat="1" ht="28.5" customHeight="1">
      <c r="A85" s="8">
        <f t="shared" si="11"/>
        <v>38</v>
      </c>
      <c r="B85" s="9" t="s">
        <v>73</v>
      </c>
      <c r="C85" s="88"/>
      <c r="D85" s="92" t="s">
        <v>89</v>
      </c>
      <c r="E85" s="93"/>
      <c r="F85" s="93"/>
      <c r="G85" s="93"/>
      <c r="H85" s="93"/>
      <c r="I85" s="93"/>
      <c r="J85" s="93"/>
      <c r="K85" s="93"/>
      <c r="L85" s="94"/>
      <c r="M85" s="116" t="s">
        <v>84</v>
      </c>
      <c r="N85" s="116"/>
      <c r="O85" s="24" t="s">
        <v>17</v>
      </c>
      <c r="P85" s="170" t="s">
        <v>156</v>
      </c>
      <c r="Q85" s="171"/>
      <c r="R85" s="52">
        <v>20</v>
      </c>
      <c r="S85" s="148" t="s">
        <v>40</v>
      </c>
      <c r="T85" s="149"/>
      <c r="U85" s="111">
        <v>250</v>
      </c>
      <c r="V85" s="111"/>
      <c r="W85" s="117">
        <f t="shared" si="10"/>
        <v>237.5</v>
      </c>
      <c r="X85" s="118"/>
      <c r="Y85" s="62">
        <f>U85+(U85*0.1)</f>
        <v>275</v>
      </c>
    </row>
    <row r="86" spans="1:25" s="7" customFormat="1" ht="28.5" customHeight="1">
      <c r="A86" s="8">
        <f t="shared" si="11"/>
        <v>39</v>
      </c>
      <c r="B86" s="9" t="s">
        <v>74</v>
      </c>
      <c r="C86" s="86"/>
      <c r="D86" s="95"/>
      <c r="E86" s="96"/>
      <c r="F86" s="96"/>
      <c r="G86" s="96"/>
      <c r="H86" s="96"/>
      <c r="I86" s="96"/>
      <c r="J86" s="96"/>
      <c r="K86" s="96"/>
      <c r="L86" s="89"/>
      <c r="M86" s="116" t="s">
        <v>85</v>
      </c>
      <c r="N86" s="116"/>
      <c r="O86" s="24" t="s">
        <v>17</v>
      </c>
      <c r="P86" s="172"/>
      <c r="Q86" s="173"/>
      <c r="R86" s="52">
        <v>5</v>
      </c>
      <c r="S86" s="150"/>
      <c r="T86" s="151"/>
      <c r="U86" s="112">
        <v>76.9</v>
      </c>
      <c r="V86" s="113"/>
      <c r="W86" s="117">
        <f t="shared" si="10"/>
        <v>73.055</v>
      </c>
      <c r="X86" s="118"/>
      <c r="Y86" s="62">
        <f>U86+(U86*0.15)</f>
        <v>88.435</v>
      </c>
    </row>
    <row r="87" spans="1:25" s="7" customFormat="1" ht="27.75" customHeight="1">
      <c r="A87" s="8">
        <f t="shared" si="11"/>
        <v>40</v>
      </c>
      <c r="B87" s="9" t="s">
        <v>75</v>
      </c>
      <c r="C87" s="88"/>
      <c r="D87" s="92" t="s">
        <v>166</v>
      </c>
      <c r="E87" s="93"/>
      <c r="F87" s="93"/>
      <c r="G87" s="93"/>
      <c r="H87" s="93"/>
      <c r="I87" s="93"/>
      <c r="J87" s="93"/>
      <c r="K87" s="93"/>
      <c r="L87" s="94"/>
      <c r="M87" s="116" t="s">
        <v>87</v>
      </c>
      <c r="N87" s="116"/>
      <c r="O87" s="24" t="s">
        <v>17</v>
      </c>
      <c r="P87" s="170" t="s">
        <v>157</v>
      </c>
      <c r="Q87" s="171"/>
      <c r="R87" s="52">
        <v>25</v>
      </c>
      <c r="S87" s="160" t="s">
        <v>39</v>
      </c>
      <c r="T87" s="160"/>
      <c r="U87" s="161">
        <v>360.1</v>
      </c>
      <c r="V87" s="162"/>
      <c r="W87" s="117">
        <f t="shared" si="10"/>
        <v>342.095</v>
      </c>
      <c r="X87" s="118"/>
      <c r="Y87" s="62">
        <f>U87+(U87*0.12)</f>
        <v>403.312</v>
      </c>
    </row>
    <row r="88" spans="1:25" s="7" customFormat="1" ht="27.75" customHeight="1">
      <c r="A88" s="8">
        <f t="shared" si="11"/>
        <v>41</v>
      </c>
      <c r="B88" s="9" t="s">
        <v>76</v>
      </c>
      <c r="C88" s="86"/>
      <c r="D88" s="95"/>
      <c r="E88" s="96"/>
      <c r="F88" s="96"/>
      <c r="G88" s="96"/>
      <c r="H88" s="96"/>
      <c r="I88" s="96"/>
      <c r="J88" s="96"/>
      <c r="K88" s="96"/>
      <c r="L88" s="89"/>
      <c r="M88" s="116" t="s">
        <v>85</v>
      </c>
      <c r="N88" s="116"/>
      <c r="O88" s="24" t="s">
        <v>17</v>
      </c>
      <c r="P88" s="172"/>
      <c r="Q88" s="173"/>
      <c r="R88" s="52">
        <v>5</v>
      </c>
      <c r="S88" s="160"/>
      <c r="T88" s="160"/>
      <c r="U88" s="112">
        <v>95.7</v>
      </c>
      <c r="V88" s="113"/>
      <c r="W88" s="117">
        <f t="shared" si="10"/>
        <v>90.915</v>
      </c>
      <c r="X88" s="118"/>
      <c r="Y88" s="62">
        <f>U88+(U88*0.21)</f>
        <v>115.797</v>
      </c>
    </row>
    <row r="89" spans="1:25" s="7" customFormat="1" ht="15" customHeight="1">
      <c r="A89" s="99" t="s">
        <v>0</v>
      </c>
      <c r="B89" s="100" t="s">
        <v>27</v>
      </c>
      <c r="C89" s="99" t="s">
        <v>64</v>
      </c>
      <c r="D89" s="99" t="s">
        <v>33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101" t="s">
        <v>35</v>
      </c>
      <c r="P89" s="99" t="s">
        <v>63</v>
      </c>
      <c r="Q89" s="99"/>
      <c r="R89" s="127" t="s">
        <v>143</v>
      </c>
      <c r="S89" s="99" t="s">
        <v>144</v>
      </c>
      <c r="T89" s="99"/>
      <c r="U89" s="99" t="s">
        <v>36</v>
      </c>
      <c r="V89" s="99"/>
      <c r="W89" s="99"/>
      <c r="X89" s="99"/>
      <c r="Y89" s="99"/>
    </row>
    <row r="90" spans="1:25" s="18" customFormat="1" ht="12.75" customHeight="1">
      <c r="A90" s="99"/>
      <c r="B90" s="100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101"/>
      <c r="P90" s="99"/>
      <c r="Q90" s="99"/>
      <c r="R90" s="127"/>
      <c r="S90" s="99"/>
      <c r="T90" s="99"/>
      <c r="U90" s="99" t="s">
        <v>34</v>
      </c>
      <c r="V90" s="99"/>
      <c r="W90" s="99"/>
      <c r="X90" s="99"/>
      <c r="Y90" s="99" t="s">
        <v>142</v>
      </c>
    </row>
    <row r="91" spans="1:25" s="18" customFormat="1" ht="23.25" customHeight="1">
      <c r="A91" s="99"/>
      <c r="B91" s="100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101"/>
      <c r="P91" s="99"/>
      <c r="Q91" s="99"/>
      <c r="R91" s="127"/>
      <c r="S91" s="99"/>
      <c r="T91" s="99"/>
      <c r="U91" s="99" t="s">
        <v>124</v>
      </c>
      <c r="V91" s="99"/>
      <c r="W91" s="99" t="s">
        <v>65</v>
      </c>
      <c r="X91" s="99"/>
      <c r="Y91" s="99"/>
    </row>
    <row r="92" spans="1:25" s="17" customFormat="1" ht="16.5" customHeight="1">
      <c r="A92" s="35"/>
      <c r="B92" s="108" t="s">
        <v>158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37"/>
    </row>
    <row r="93" spans="1:25" s="7" customFormat="1" ht="30" customHeight="1">
      <c r="A93" s="8">
        <f>A88+1</f>
        <v>42</v>
      </c>
      <c r="B93" s="9" t="s">
        <v>77</v>
      </c>
      <c r="C93" s="88"/>
      <c r="D93" s="90" t="s">
        <v>160</v>
      </c>
      <c r="E93" s="91"/>
      <c r="F93" s="91"/>
      <c r="G93" s="91"/>
      <c r="H93" s="91"/>
      <c r="I93" s="91"/>
      <c r="J93" s="91"/>
      <c r="K93" s="91"/>
      <c r="L93" s="91"/>
      <c r="M93" s="91"/>
      <c r="N93" s="87"/>
      <c r="O93" s="24" t="s">
        <v>17</v>
      </c>
      <c r="P93" s="163" t="s">
        <v>165</v>
      </c>
      <c r="Q93" s="164"/>
      <c r="R93" s="55">
        <v>1.5</v>
      </c>
      <c r="S93" s="148" t="s">
        <v>159</v>
      </c>
      <c r="T93" s="149"/>
      <c r="U93" s="112">
        <v>53.9</v>
      </c>
      <c r="V93" s="113"/>
      <c r="W93" s="158">
        <f>U93-(U93*0.05)</f>
        <v>51.205</v>
      </c>
      <c r="X93" s="159"/>
      <c r="Y93" s="50">
        <f>U93+(U93*0.2)</f>
        <v>64.68</v>
      </c>
    </row>
    <row r="94" spans="1:25" s="7" customFormat="1" ht="30" customHeight="1">
      <c r="A94" s="8">
        <f>A93+1</f>
        <v>43</v>
      </c>
      <c r="B94" s="9" t="s">
        <v>78</v>
      </c>
      <c r="C94" s="157"/>
      <c r="D94" s="90" t="s">
        <v>161</v>
      </c>
      <c r="E94" s="91"/>
      <c r="F94" s="91"/>
      <c r="G94" s="91"/>
      <c r="H94" s="91"/>
      <c r="I94" s="91"/>
      <c r="J94" s="91"/>
      <c r="K94" s="91"/>
      <c r="L94" s="91"/>
      <c r="M94" s="91"/>
      <c r="N94" s="87"/>
      <c r="O94" s="24" t="s">
        <v>17</v>
      </c>
      <c r="P94" s="165"/>
      <c r="Q94" s="166"/>
      <c r="R94" s="55">
        <v>2.5</v>
      </c>
      <c r="S94" s="174"/>
      <c r="T94" s="175"/>
      <c r="U94" s="112">
        <v>81.1</v>
      </c>
      <c r="V94" s="113"/>
      <c r="W94" s="158">
        <f>U94-(U94*0.05)</f>
        <v>77.04499999999999</v>
      </c>
      <c r="X94" s="159"/>
      <c r="Y94" s="50">
        <f>U94+(U94*0.2)</f>
        <v>97.32</v>
      </c>
    </row>
    <row r="95" spans="1:25" s="7" customFormat="1" ht="30" customHeight="1">
      <c r="A95" s="8">
        <f>A94+1</f>
        <v>44</v>
      </c>
      <c r="B95" s="9" t="s">
        <v>80</v>
      </c>
      <c r="C95" s="157"/>
      <c r="D95" s="90" t="s">
        <v>162</v>
      </c>
      <c r="E95" s="91"/>
      <c r="F95" s="91"/>
      <c r="G95" s="91"/>
      <c r="H95" s="91"/>
      <c r="I95" s="91"/>
      <c r="J95" s="91"/>
      <c r="K95" s="91"/>
      <c r="L95" s="91"/>
      <c r="M95" s="91"/>
      <c r="N95" s="87"/>
      <c r="O95" s="24" t="s">
        <v>17</v>
      </c>
      <c r="P95" s="165"/>
      <c r="Q95" s="166"/>
      <c r="R95" s="52">
        <v>5</v>
      </c>
      <c r="S95" s="174"/>
      <c r="T95" s="175"/>
      <c r="U95" s="112">
        <v>152.2</v>
      </c>
      <c r="V95" s="113"/>
      <c r="W95" s="158">
        <f>U95-(U95*0.05)</f>
        <v>144.58999999999997</v>
      </c>
      <c r="X95" s="159"/>
      <c r="Y95" s="50">
        <f>U95+(U95*0.2)</f>
        <v>182.64</v>
      </c>
    </row>
    <row r="96" spans="1:25" s="7" customFormat="1" ht="30" customHeight="1">
      <c r="A96" s="8">
        <f>A95+1</f>
        <v>45</v>
      </c>
      <c r="B96" s="9" t="s">
        <v>81</v>
      </c>
      <c r="C96" s="86"/>
      <c r="D96" s="90" t="s">
        <v>163</v>
      </c>
      <c r="E96" s="91"/>
      <c r="F96" s="91"/>
      <c r="G96" s="91"/>
      <c r="H96" s="91"/>
      <c r="I96" s="91"/>
      <c r="J96" s="91"/>
      <c r="K96" s="91"/>
      <c r="L96" s="91"/>
      <c r="M96" s="91"/>
      <c r="N96" s="87"/>
      <c r="O96" s="24" t="s">
        <v>17</v>
      </c>
      <c r="P96" s="165"/>
      <c r="Q96" s="166"/>
      <c r="R96" s="52">
        <v>9</v>
      </c>
      <c r="S96" s="174"/>
      <c r="T96" s="175"/>
      <c r="U96" s="112">
        <v>250.9</v>
      </c>
      <c r="V96" s="113"/>
      <c r="W96" s="158">
        <f>U96-(U96*0.05)</f>
        <v>238.35500000000002</v>
      </c>
      <c r="X96" s="159"/>
      <c r="Y96" s="50">
        <f>U96+(U96*0.185)</f>
        <v>297.3165</v>
      </c>
    </row>
    <row r="97" spans="1:25" s="7" customFormat="1" ht="46.5" customHeight="1">
      <c r="A97" s="8">
        <f>A96+1</f>
        <v>46</v>
      </c>
      <c r="B97" s="9" t="s">
        <v>79</v>
      </c>
      <c r="C97" s="13"/>
      <c r="D97" s="90" t="s">
        <v>164</v>
      </c>
      <c r="E97" s="91"/>
      <c r="F97" s="91"/>
      <c r="G97" s="91"/>
      <c r="H97" s="91"/>
      <c r="I97" s="91"/>
      <c r="J97" s="91"/>
      <c r="K97" s="91"/>
      <c r="L97" s="91"/>
      <c r="M97" s="91"/>
      <c r="N97" s="87"/>
      <c r="O97" s="24" t="s">
        <v>17</v>
      </c>
      <c r="P97" s="167"/>
      <c r="Q97" s="168"/>
      <c r="R97" s="52">
        <v>20</v>
      </c>
      <c r="S97" s="150"/>
      <c r="T97" s="151"/>
      <c r="U97" s="112">
        <v>500</v>
      </c>
      <c r="V97" s="113"/>
      <c r="W97" s="158">
        <f>U97-(U97*0.05)</f>
        <v>475</v>
      </c>
      <c r="X97" s="159"/>
      <c r="Y97" s="50">
        <f>U97+(U97*0.165)</f>
        <v>582.5</v>
      </c>
    </row>
    <row r="98" spans="1:25" s="7" customFormat="1" ht="14.25" customHeight="1">
      <c r="A98" s="187" t="s">
        <v>83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"/>
    </row>
    <row r="99" spans="1:25" s="7" customFormat="1" ht="12.75">
      <c r="A99" s="33" t="s">
        <v>167</v>
      </c>
      <c r="B99" s="27"/>
      <c r="C99" s="27"/>
      <c r="D99" s="27"/>
      <c r="E99" s="27"/>
      <c r="F99" s="27"/>
      <c r="G99" s="27"/>
      <c r="H99" s="18"/>
      <c r="I99" s="18"/>
      <c r="J99" s="18"/>
      <c r="K99" s="18"/>
      <c r="L99" s="18"/>
      <c r="M99" s="18"/>
      <c r="N99" s="18"/>
      <c r="O99" s="18"/>
      <c r="P99" s="18"/>
      <c r="Q99" s="28"/>
      <c r="R99" s="34" t="s">
        <v>168</v>
      </c>
      <c r="S99" s="32"/>
      <c r="T99" s="32"/>
      <c r="U99" s="32"/>
      <c r="V99" s="32"/>
      <c r="W99" s="71"/>
      <c r="X99" s="71"/>
      <c r="Y99" s="71"/>
    </row>
    <row r="100" spans="1:25" s="17" customFormat="1" ht="14.25">
      <c r="A100" s="38" t="s">
        <v>169</v>
      </c>
      <c r="B100" s="29"/>
      <c r="C100" s="29"/>
      <c r="D100" s="29"/>
      <c r="E100" s="29"/>
      <c r="F100" s="29"/>
      <c r="G100" s="29"/>
      <c r="H100" s="18"/>
      <c r="I100" s="18"/>
      <c r="J100" s="18"/>
      <c r="K100" s="18"/>
      <c r="L100" s="18"/>
      <c r="M100" s="18"/>
      <c r="N100" s="18"/>
      <c r="O100" s="18"/>
      <c r="P100" s="18"/>
      <c r="Q100" s="28"/>
      <c r="R100" s="34" t="s">
        <v>171</v>
      </c>
      <c r="S100" s="32"/>
      <c r="T100" s="32"/>
      <c r="U100" s="32"/>
      <c r="V100" s="32"/>
      <c r="W100" s="72"/>
      <c r="X100" s="72"/>
      <c r="Y100" s="72"/>
    </row>
    <row r="101" spans="1:25" s="17" customFormat="1" ht="14.25">
      <c r="A101" s="33" t="s">
        <v>170</v>
      </c>
      <c r="B101" s="29"/>
      <c r="C101" s="29"/>
      <c r="D101" s="29"/>
      <c r="E101" s="29"/>
      <c r="F101" s="29"/>
      <c r="G101" s="29"/>
      <c r="H101" s="18"/>
      <c r="I101" s="18"/>
      <c r="J101" s="18"/>
      <c r="K101" s="18"/>
      <c r="L101" s="18"/>
      <c r="M101" s="18"/>
      <c r="N101" s="18"/>
      <c r="O101" s="18"/>
      <c r="P101" s="18"/>
      <c r="Q101" s="28"/>
      <c r="R101" s="34" t="s">
        <v>172</v>
      </c>
      <c r="S101" s="32"/>
      <c r="T101" s="32"/>
      <c r="U101" s="32"/>
      <c r="V101" s="32"/>
      <c r="W101" s="72"/>
      <c r="X101" s="72"/>
      <c r="Y101" s="72"/>
    </row>
    <row r="102" spans="2:25" ht="12.75">
      <c r="B102" s="14"/>
      <c r="C102" s="14"/>
      <c r="P102" s="14"/>
      <c r="Q102" s="19"/>
      <c r="R102" s="19"/>
      <c r="S102" s="14"/>
      <c r="T102" s="14"/>
      <c r="U102" s="14"/>
      <c r="V102" s="14"/>
      <c r="W102" s="14"/>
      <c r="X102" s="14"/>
      <c r="Y102" s="14"/>
    </row>
  </sheetData>
  <sheetProtection password="CC2B" sheet="1" objects="1" scenarios="1" selectLockedCells="1" selectUnlockedCells="1"/>
  <mergeCells count="302">
    <mergeCell ref="U82:V82"/>
    <mergeCell ref="W79:X79"/>
    <mergeCell ref="W80:X80"/>
    <mergeCell ref="S83:T83"/>
    <mergeCell ref="U77:V77"/>
    <mergeCell ref="W78:X78"/>
    <mergeCell ref="P77:Q78"/>
    <mergeCell ref="P79:Q80"/>
    <mergeCell ref="W77:X77"/>
    <mergeCell ref="U56:V56"/>
    <mergeCell ref="W58:X58"/>
    <mergeCell ref="W65:X65"/>
    <mergeCell ref="W50:X50"/>
    <mergeCell ref="W62:X62"/>
    <mergeCell ref="W54:X54"/>
    <mergeCell ref="W52:X52"/>
    <mergeCell ref="W51:X51"/>
    <mergeCell ref="W57:X57"/>
    <mergeCell ref="T12:T14"/>
    <mergeCell ref="R12:R14"/>
    <mergeCell ref="C12:C14"/>
    <mergeCell ref="D48:N48"/>
    <mergeCell ref="D18:N18"/>
    <mergeCell ref="D46:N46"/>
    <mergeCell ref="D36:N36"/>
    <mergeCell ref="D17:N17"/>
    <mergeCell ref="D16:N16"/>
    <mergeCell ref="D23:N23"/>
    <mergeCell ref="D7:Y7"/>
    <mergeCell ref="U14:V14"/>
    <mergeCell ref="W14:X14"/>
    <mergeCell ref="D8:Y8"/>
    <mergeCell ref="D9:Y9"/>
    <mergeCell ref="Y12:Y14"/>
    <mergeCell ref="D12:N14"/>
    <mergeCell ref="S12:S14"/>
    <mergeCell ref="U12:X12"/>
    <mergeCell ref="Q12:Q14"/>
    <mergeCell ref="W37:X37"/>
    <mergeCell ref="W36:X36"/>
    <mergeCell ref="U36:V36"/>
    <mergeCell ref="U43:V43"/>
    <mergeCell ref="W38:X38"/>
    <mergeCell ref="W43:X43"/>
    <mergeCell ref="A10:T11"/>
    <mergeCell ref="U37:V37"/>
    <mergeCell ref="D45:N45"/>
    <mergeCell ref="D43:N43"/>
    <mergeCell ref="A12:A14"/>
    <mergeCell ref="U11:Y11"/>
    <mergeCell ref="O12:O14"/>
    <mergeCell ref="P12:P14"/>
    <mergeCell ref="B12:B14"/>
    <mergeCell ref="D42:N42"/>
    <mergeCell ref="D1:Y2"/>
    <mergeCell ref="D3:Y4"/>
    <mergeCell ref="D5:Y5"/>
    <mergeCell ref="D6:Y6"/>
    <mergeCell ref="A98:X98"/>
    <mergeCell ref="D51:N51"/>
    <mergeCell ref="U38:V38"/>
    <mergeCell ref="U42:V42"/>
    <mergeCell ref="D81:N81"/>
    <mergeCell ref="D82:N82"/>
    <mergeCell ref="B71:X71"/>
    <mergeCell ref="D50:N50"/>
    <mergeCell ref="W45:X45"/>
    <mergeCell ref="U62:V62"/>
    <mergeCell ref="D54:N54"/>
    <mergeCell ref="D34:N34"/>
    <mergeCell ref="D35:N35"/>
    <mergeCell ref="D37:N37"/>
    <mergeCell ref="D38:N38"/>
    <mergeCell ref="D44:N44"/>
    <mergeCell ref="B53:X53"/>
    <mergeCell ref="D49:N49"/>
    <mergeCell ref="O39:O41"/>
    <mergeCell ref="P39:P41"/>
    <mergeCell ref="W35:X35"/>
    <mergeCell ref="U13:X13"/>
    <mergeCell ref="U34:V34"/>
    <mergeCell ref="W34:X34"/>
    <mergeCell ref="U18:V18"/>
    <mergeCell ref="W18:X18"/>
    <mergeCell ref="U35:V35"/>
    <mergeCell ref="W21:X21"/>
    <mergeCell ref="W16:X16"/>
    <mergeCell ref="W17:X17"/>
    <mergeCell ref="T39:T41"/>
    <mergeCell ref="U39:X39"/>
    <mergeCell ref="U40:X40"/>
    <mergeCell ref="U41:V41"/>
    <mergeCell ref="W41:X41"/>
    <mergeCell ref="W44:X44"/>
    <mergeCell ref="U63:V63"/>
    <mergeCell ref="U54:V54"/>
    <mergeCell ref="U45:V45"/>
    <mergeCell ref="U46:V46"/>
    <mergeCell ref="U44:V44"/>
    <mergeCell ref="U51:V51"/>
    <mergeCell ref="U52:V52"/>
    <mergeCell ref="W61:X61"/>
    <mergeCell ref="W63:X63"/>
    <mergeCell ref="W48:X48"/>
    <mergeCell ref="D47:N47"/>
    <mergeCell ref="W46:X46"/>
    <mergeCell ref="U48:V48"/>
    <mergeCell ref="U47:V47"/>
    <mergeCell ref="P82:Q82"/>
    <mergeCell ref="U90:X90"/>
    <mergeCell ref="P83:Q83"/>
    <mergeCell ref="S82:T82"/>
    <mergeCell ref="W86:X86"/>
    <mergeCell ref="P85:Q86"/>
    <mergeCell ref="W82:X82"/>
    <mergeCell ref="W85:X85"/>
    <mergeCell ref="P87:Q88"/>
    <mergeCell ref="W83:X83"/>
    <mergeCell ref="P93:Q97"/>
    <mergeCell ref="D97:N97"/>
    <mergeCell ref="B92:X92"/>
    <mergeCell ref="S89:T91"/>
    <mergeCell ref="S93:T97"/>
    <mergeCell ref="U93:V93"/>
    <mergeCell ref="U95:V95"/>
    <mergeCell ref="U96:V96"/>
    <mergeCell ref="U97:V97"/>
    <mergeCell ref="W88:X88"/>
    <mergeCell ref="C87:C88"/>
    <mergeCell ref="C85:C86"/>
    <mergeCell ref="S87:T88"/>
    <mergeCell ref="U87:V87"/>
    <mergeCell ref="W87:X87"/>
    <mergeCell ref="U88:V88"/>
    <mergeCell ref="M88:N88"/>
    <mergeCell ref="M85:N85"/>
    <mergeCell ref="M86:N86"/>
    <mergeCell ref="U89:Y89"/>
    <mergeCell ref="W97:X97"/>
    <mergeCell ref="Y90:Y91"/>
    <mergeCell ref="U91:V91"/>
    <mergeCell ref="W91:X91"/>
    <mergeCell ref="C93:C96"/>
    <mergeCell ref="U94:V94"/>
    <mergeCell ref="W95:X95"/>
    <mergeCell ref="W96:X96"/>
    <mergeCell ref="W93:X93"/>
    <mergeCell ref="W94:X94"/>
    <mergeCell ref="D96:N96"/>
    <mergeCell ref="D93:N93"/>
    <mergeCell ref="D94:N94"/>
    <mergeCell ref="D95:N95"/>
    <mergeCell ref="S85:T86"/>
    <mergeCell ref="U85:V85"/>
    <mergeCell ref="U86:V86"/>
    <mergeCell ref="P84:Q84"/>
    <mergeCell ref="S84:T84"/>
    <mergeCell ref="R72:T72"/>
    <mergeCell ref="U72:X72"/>
    <mergeCell ref="D70:O70"/>
    <mergeCell ref="R70:T70"/>
    <mergeCell ref="U70:X70"/>
    <mergeCell ref="R69:T69"/>
    <mergeCell ref="U69:X69"/>
    <mergeCell ref="B68:X68"/>
    <mergeCell ref="W47:X47"/>
    <mergeCell ref="W56:X56"/>
    <mergeCell ref="U55:V55"/>
    <mergeCell ref="W55:X55"/>
    <mergeCell ref="U49:V49"/>
    <mergeCell ref="D61:N61"/>
    <mergeCell ref="D62:N62"/>
    <mergeCell ref="D52:N52"/>
    <mergeCell ref="Y39:Y41"/>
    <mergeCell ref="U67:X67"/>
    <mergeCell ref="D63:N63"/>
    <mergeCell ref="W49:X49"/>
    <mergeCell ref="U57:V57"/>
    <mergeCell ref="U58:V58"/>
    <mergeCell ref="U59:V59"/>
    <mergeCell ref="U50:V50"/>
    <mergeCell ref="W42:X42"/>
    <mergeCell ref="R67:T67"/>
    <mergeCell ref="D56:N56"/>
    <mergeCell ref="D57:N57"/>
    <mergeCell ref="D65:N65"/>
    <mergeCell ref="B60:X60"/>
    <mergeCell ref="D64:N64"/>
    <mergeCell ref="D59:N59"/>
    <mergeCell ref="D58:N58"/>
    <mergeCell ref="W59:X59"/>
    <mergeCell ref="W64:X64"/>
    <mergeCell ref="U79:V79"/>
    <mergeCell ref="U81:V81"/>
    <mergeCell ref="W81:X81"/>
    <mergeCell ref="R73:R75"/>
    <mergeCell ref="B76:V76"/>
    <mergeCell ref="S77:T78"/>
    <mergeCell ref="S79:T80"/>
    <mergeCell ref="S81:T81"/>
    <mergeCell ref="U78:V78"/>
    <mergeCell ref="P81:Q81"/>
    <mergeCell ref="Y66:Y67"/>
    <mergeCell ref="D72:O72"/>
    <mergeCell ref="B89:B91"/>
    <mergeCell ref="C89:C91"/>
    <mergeCell ref="D89:N91"/>
    <mergeCell ref="O89:O91"/>
    <mergeCell ref="P89:Q91"/>
    <mergeCell ref="R89:R91"/>
    <mergeCell ref="C79:C80"/>
    <mergeCell ref="U80:V80"/>
    <mergeCell ref="W84:X84"/>
    <mergeCell ref="D85:L86"/>
    <mergeCell ref="Q66:Q67"/>
    <mergeCell ref="D69:O69"/>
    <mergeCell ref="M77:N77"/>
    <mergeCell ref="M78:N78"/>
    <mergeCell ref="U83:V83"/>
    <mergeCell ref="U84:V84"/>
    <mergeCell ref="D84:N84"/>
    <mergeCell ref="R66:X66"/>
    <mergeCell ref="A89:A91"/>
    <mergeCell ref="M87:N87"/>
    <mergeCell ref="D87:L88"/>
    <mergeCell ref="D77:L78"/>
    <mergeCell ref="M79:N79"/>
    <mergeCell ref="D83:N83"/>
    <mergeCell ref="D79:L80"/>
    <mergeCell ref="C77:C78"/>
    <mergeCell ref="M80:N80"/>
    <mergeCell ref="A66:A67"/>
    <mergeCell ref="D66:N67"/>
    <mergeCell ref="O66:O67"/>
    <mergeCell ref="P66:P67"/>
    <mergeCell ref="C66:C67"/>
    <mergeCell ref="U16:V16"/>
    <mergeCell ref="U17:V17"/>
    <mergeCell ref="U19:V19"/>
    <mergeCell ref="B24:X24"/>
    <mergeCell ref="D20:N20"/>
    <mergeCell ref="U20:V20"/>
    <mergeCell ref="W20:X20"/>
    <mergeCell ref="U65:V65"/>
    <mergeCell ref="U64:V64"/>
    <mergeCell ref="U61:V61"/>
    <mergeCell ref="D25:N25"/>
    <mergeCell ref="U25:V25"/>
    <mergeCell ref="W25:X25"/>
    <mergeCell ref="D55:N55"/>
    <mergeCell ref="U23:V23"/>
    <mergeCell ref="W23:X23"/>
    <mergeCell ref="B15:X15"/>
    <mergeCell ref="D21:N21"/>
    <mergeCell ref="U21:V21"/>
    <mergeCell ref="D22:N22"/>
    <mergeCell ref="U22:V22"/>
    <mergeCell ref="W22:X22"/>
    <mergeCell ref="D19:N19"/>
    <mergeCell ref="W19:X19"/>
    <mergeCell ref="D28:N28"/>
    <mergeCell ref="U28:V28"/>
    <mergeCell ref="W28:X28"/>
    <mergeCell ref="D26:N26"/>
    <mergeCell ref="U26:V26"/>
    <mergeCell ref="W26:X26"/>
    <mergeCell ref="D27:N27"/>
    <mergeCell ref="U27:V27"/>
    <mergeCell ref="W27:X27"/>
    <mergeCell ref="D29:N29"/>
    <mergeCell ref="U29:V29"/>
    <mergeCell ref="W29:X29"/>
    <mergeCell ref="D30:N30"/>
    <mergeCell ref="U30:V30"/>
    <mergeCell ref="W30:X30"/>
    <mergeCell ref="D31:N31"/>
    <mergeCell ref="U31:V31"/>
    <mergeCell ref="W31:X31"/>
    <mergeCell ref="D32:N32"/>
    <mergeCell ref="U32:V32"/>
    <mergeCell ref="W32:X32"/>
    <mergeCell ref="O73:O75"/>
    <mergeCell ref="P73:Q75"/>
    <mergeCell ref="B33:X33"/>
    <mergeCell ref="S73:T75"/>
    <mergeCell ref="U73:Y73"/>
    <mergeCell ref="U74:X74"/>
    <mergeCell ref="Y74:Y75"/>
    <mergeCell ref="U75:V75"/>
    <mergeCell ref="W75:X75"/>
    <mergeCell ref="B66:B67"/>
    <mergeCell ref="A73:A75"/>
    <mergeCell ref="B73:B75"/>
    <mergeCell ref="C73:C75"/>
    <mergeCell ref="D73:N75"/>
    <mergeCell ref="S39:S41"/>
    <mergeCell ref="A39:A41"/>
    <mergeCell ref="B39:B41"/>
    <mergeCell ref="C39:C41"/>
    <mergeCell ref="D39:N41"/>
    <mergeCell ref="Q39:Q41"/>
    <mergeCell ref="R39:R41"/>
  </mergeCells>
  <hyperlinks>
    <hyperlink ref="D7" r:id="rId1" display="www.promagra.ru"/>
  </hyperlink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5" r:id="rId3"/>
  <rowBreaks count="3" manualBreakCount="3">
    <brk id="38" max="24" man="1"/>
    <brk id="65" max="24" man="1"/>
    <brk id="88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viyga</dc:creator>
  <cp:keywords/>
  <dc:description/>
  <cp:lastModifiedBy>К1</cp:lastModifiedBy>
  <cp:lastPrinted>2014-01-22T20:13:43Z</cp:lastPrinted>
  <dcterms:created xsi:type="dcterms:W3CDTF">2003-05-31T11:33:53Z</dcterms:created>
  <dcterms:modified xsi:type="dcterms:W3CDTF">2014-01-24T10:46:32Z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