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tabRatio="740" firstSheet="2" activeTab="2"/>
  </bookViews>
  <sheets>
    <sheet name="Прайс УМ с весами" sheetId="1" r:id="rId1"/>
    <sheet name="Трубы, металлопрокат (2)" sheetId="2" r:id="rId2"/>
    <sheet name="Трубы, металлопрокат" sheetId="3" r:id="rId3"/>
    <sheet name="Сетка кладочная" sheetId="4" r:id="rId4"/>
    <sheet name="композит" sheetId="5" r:id="rId5"/>
    <sheet name="Закладные" sheetId="6" r:id="rId6"/>
    <sheet name="ТПА" sheetId="7" r:id="rId7"/>
    <sheet name="Металлоизделия" sheetId="8" r:id="rId8"/>
    <sheet name="Сопут. товары" sheetId="9" r:id="rId9"/>
    <sheet name="Услуги" sheetId="10" r:id="rId10"/>
  </sheets>
  <definedNames>
    <definedName name="_xlnm.Print_Area" localSheetId="5">'Закладные'!$A$1:$M$41</definedName>
    <definedName name="_xlnm.Print_Area" localSheetId="4">'композит'!$A$1:$D$41</definedName>
    <definedName name="_xlnm.Print_Area" localSheetId="7">'Металлоизделия'!$A$1:$K$127</definedName>
    <definedName name="_xlnm.Print_Area" localSheetId="0">'Прайс УМ с весами'!$A$1:$J$105</definedName>
    <definedName name="_xlnm.Print_Area" localSheetId="3">'Сетка кладочная'!$A$1:$D$48</definedName>
    <definedName name="_xlnm.Print_Area" localSheetId="8">'Сопут. товары'!$A$1:$I$33</definedName>
    <definedName name="_xlnm.Print_Area" localSheetId="6">'ТПА'!$A$1:$I$112</definedName>
    <definedName name="_xlnm.Print_Area" localSheetId="2">'Трубы, металлопрокат'!$A$1:$E$170</definedName>
    <definedName name="_xlnm.Print_Area" localSheetId="1">'Трубы, металлопрокат (2)'!$A$1:$F$1</definedName>
    <definedName name="_xlnm.Print_Area" localSheetId="9">'Услуги'!$A$1:$K$96</definedName>
  </definedNames>
  <calcPr fullCalcOnLoad="1"/>
</workbook>
</file>

<file path=xl/sharedStrings.xml><?xml version="1.0" encoding="utf-8"?>
<sst xmlns="http://schemas.openxmlformats.org/spreadsheetml/2006/main" count="1743" uniqueCount="800">
  <si>
    <t>Наименование</t>
  </si>
  <si>
    <t>Мерность</t>
  </si>
  <si>
    <t>(м.)</t>
  </si>
  <si>
    <t>Цена за 1тн.</t>
  </si>
  <si>
    <t>Производитель</t>
  </si>
  <si>
    <t>Уголок</t>
  </si>
  <si>
    <t>ММК</t>
  </si>
  <si>
    <t>Труба профильная</t>
  </si>
  <si>
    <t>-</t>
  </si>
  <si>
    <t>m = Ф - т.ст. х т.ст. х 0,02466</t>
  </si>
  <si>
    <t>m = длина(м) х ширина(м) х толщина(мм) х 7,85</t>
  </si>
  <si>
    <t xml:space="preserve">Труба ДУ Ф15х2,8 ГОСТ 3262  </t>
  </si>
  <si>
    <t xml:space="preserve">Труба ДУ Ф20х2,8 ГОСТ 3262  </t>
  </si>
  <si>
    <t xml:space="preserve">Труба ДУ Ф25х3,2 ГОСТ 3262 </t>
  </si>
  <si>
    <t xml:space="preserve">Труба ДУ Ф40х3,5 ГОСТ 3262  </t>
  </si>
  <si>
    <t xml:space="preserve">Труба ДУ Ф50х3,5 ГОСТ 3262 </t>
  </si>
  <si>
    <t xml:space="preserve"> </t>
  </si>
  <si>
    <t>Труба профильная 20х20х1,5</t>
  </si>
  <si>
    <t>Труба профильная 25х25х1,5</t>
  </si>
  <si>
    <t>Труба профильная 40х20х1,5</t>
  </si>
  <si>
    <t>Труба профильная 40х20х2,0</t>
  </si>
  <si>
    <t>Труба профильная 40х25х1,5</t>
  </si>
  <si>
    <t>Труба профильная 40х40х1,5</t>
  </si>
  <si>
    <t>Труба профильная 40х40х2,0</t>
  </si>
  <si>
    <t>Труба профильная 40х40х3,0</t>
  </si>
  <si>
    <t>Труба профильная 50х25х1,5</t>
  </si>
  <si>
    <t>Труба профильная 50х50х2,0</t>
  </si>
  <si>
    <t>Труба профильная 50х50х3,0</t>
  </si>
  <si>
    <t>Труба профильная 60х30х2,0</t>
  </si>
  <si>
    <t>Труба профильная 60х30х3,0</t>
  </si>
  <si>
    <t>Труба профильная 60х40х2,0</t>
  </si>
  <si>
    <t>Труба профильная 60х40х3,0</t>
  </si>
  <si>
    <t>Труба профильная 60х60х3,0</t>
  </si>
  <si>
    <t>Труба профильная 80х40х3,0</t>
  </si>
  <si>
    <t>Труба профильная 80х80х3,0</t>
  </si>
  <si>
    <t>Труба профильная 50х25х2,0</t>
  </si>
  <si>
    <t>6,0/7,9</t>
  </si>
  <si>
    <t>Арматура</t>
  </si>
  <si>
    <t>Лист</t>
  </si>
  <si>
    <t>Швеллер</t>
  </si>
  <si>
    <t xml:space="preserve">Труба ДУ Ф32х3,2 ГОСТ 3262 </t>
  </si>
  <si>
    <t>Труба профильная 100х100х4,0</t>
  </si>
  <si>
    <t>в пакете</t>
  </si>
  <si>
    <t xml:space="preserve">Труба Ф57х3,5    ГОСТ 10704  </t>
  </si>
  <si>
    <t xml:space="preserve">Труба Ф76х3,5    ГОСТ 10704  </t>
  </si>
  <si>
    <t xml:space="preserve">Труба Ф89х3,5    ГОСТ 10704  </t>
  </si>
  <si>
    <t xml:space="preserve">Труба Ф102х3,5  ГОСТ 10704  </t>
  </si>
  <si>
    <t xml:space="preserve">Труба Ф102х4,0  ГОСТ 10704  </t>
  </si>
  <si>
    <t xml:space="preserve">Труба Ф108х3,5  ГОСТ 10704 </t>
  </si>
  <si>
    <t xml:space="preserve">Труба Ф108х4,0  ГОСТ 10704  </t>
  </si>
  <si>
    <t xml:space="preserve">Труба Ф133х4,5  ГОСТ 10704  </t>
  </si>
  <si>
    <t>Арматура Ф12   ст.35ГС</t>
  </si>
  <si>
    <t xml:space="preserve">Труба Ф114х4,0  ГОСТ 10704  </t>
  </si>
  <si>
    <t>[ 10У</t>
  </si>
  <si>
    <t>Арматура Ф10   ст.35ГС</t>
  </si>
  <si>
    <t>*отгрузка осуществляется в открытый транспорт</t>
  </si>
  <si>
    <t>*для постоянных клиентов предусмотрена система скидок</t>
  </si>
  <si>
    <t>Труба ВГП, Э/С</t>
  </si>
  <si>
    <t xml:space="preserve">Труба Ф133х4,0  ГОСТ 10704  </t>
  </si>
  <si>
    <t>[ 12У</t>
  </si>
  <si>
    <t>(до 1тн)</t>
  </si>
  <si>
    <t>(от 1тн)</t>
  </si>
  <si>
    <t>Труба профильная 50х40х2,0</t>
  </si>
  <si>
    <t>Труба профильная 50х40х3,0</t>
  </si>
  <si>
    <t>(от 5 тн)</t>
  </si>
  <si>
    <t>Труба профильная 100х100х5,0</t>
  </si>
  <si>
    <t>Лист г/к 8,0х1400-2000х6000   Ст3сп-5</t>
  </si>
  <si>
    <t>Лист г/к 6,0х1400-2000х6000   Ст3сп-5</t>
  </si>
  <si>
    <t>Лист г/к 10,0х1400-2000х6000   Ст3сп-5</t>
  </si>
  <si>
    <t>Арматура Ф8   ст.35ГС</t>
  </si>
  <si>
    <t>6,0-9,0</t>
  </si>
  <si>
    <t>6,0-11,0</t>
  </si>
  <si>
    <t>Круг</t>
  </si>
  <si>
    <t>Круг Ф8   Ст3сп</t>
  </si>
  <si>
    <t>Круг Ф10   Ст3сп</t>
  </si>
  <si>
    <t>Труба профильная 40х25х2,0</t>
  </si>
  <si>
    <t>5,85/6,0</t>
  </si>
  <si>
    <t>6,0/11,7</t>
  </si>
  <si>
    <t>Услуги:</t>
  </si>
  <si>
    <t xml:space="preserve">Труба Ф159х4,5  ГОСТ 10704  </t>
  </si>
  <si>
    <t>СТЗ/ЧТПЗ</t>
  </si>
  <si>
    <t>Правка арматуры (круга) с бунтов     Ф6мм - 1950 р./тн;    Ф8мм - 1600 р./тн;  Ф10;12мм - 1500 р./тн.</t>
  </si>
  <si>
    <t>6,0/7,9/8,0</t>
  </si>
  <si>
    <t>7,9/9,2</t>
  </si>
  <si>
    <t>Лист г/к 4,0х1000-1500х2000-6000   Ст3сп-5</t>
  </si>
  <si>
    <t>Труба профильная 20х20х1,2</t>
  </si>
  <si>
    <t>Труба профильная 100х100х3,0</t>
  </si>
  <si>
    <t>АТЗ</t>
  </si>
  <si>
    <t>[ 14У</t>
  </si>
  <si>
    <t>7,9/11,4</t>
  </si>
  <si>
    <t>Арматура Ф14   ст.35ГС</t>
  </si>
  <si>
    <t>Арматура Ф18   ст.35ГС</t>
  </si>
  <si>
    <t>Арматура Ф16   ст.35ГС</t>
  </si>
  <si>
    <t>Раскрой листового металла на гильотине, плазменная резка, изготовление металлоконструкций.</t>
  </si>
  <si>
    <t>Труба профильная 25х25х1,2</t>
  </si>
  <si>
    <t>Труба профильная 15х15х1,5</t>
  </si>
  <si>
    <t>5,8/6,0</t>
  </si>
  <si>
    <t>АТЗ/ЗЗМК</t>
  </si>
  <si>
    <t>Арматура Ф8 (бухта)  ст.35ГС</t>
  </si>
  <si>
    <t>Отводы, сгоны, резьбы, муфты</t>
  </si>
  <si>
    <t>[ 16У</t>
  </si>
  <si>
    <t>[ 18У</t>
  </si>
  <si>
    <t>[ 20У</t>
  </si>
  <si>
    <t>[ 24У</t>
  </si>
  <si>
    <t>[ 6,5У</t>
  </si>
  <si>
    <t>[ 8У</t>
  </si>
  <si>
    <t>Лист г/к 2,0х1000х2000</t>
  </si>
  <si>
    <t>Лист х/к 1,0х1250х2500</t>
  </si>
  <si>
    <t>Лист х/к 1,2х1250х2500</t>
  </si>
  <si>
    <t>Лист х/к 1,5х1250х2500</t>
  </si>
  <si>
    <t>Закладные</t>
  </si>
  <si>
    <t>Труба профильная 80х80х4,0</t>
  </si>
  <si>
    <t>Труба ДУ Ф15х2,8 ГОСТ 3262  (21,3мм)</t>
  </si>
  <si>
    <t>Труба ДУ Ф20х2,8 ГОСТ 3262  (26,8мм)</t>
  </si>
  <si>
    <t>Труба ДУ Ф25х3,2 ГОСТ 3262  (33,5мм)</t>
  </si>
  <si>
    <t>Труба ДУ Ф32х3,2 ГОСТ 3262  (42,3мм)</t>
  </si>
  <si>
    <t>Труба ДУ Ф40х3,5 ГОСТ 3262  (48,0мм)</t>
  </si>
  <si>
    <t>Труба ДУ Ф50х3,5 ГОСТ 3262  (60,0мм)</t>
  </si>
  <si>
    <t>[ 5,0У</t>
  </si>
  <si>
    <t>[ 22У</t>
  </si>
  <si>
    <t>Лист х/к 0,8х1250х2500 (н/д)</t>
  </si>
  <si>
    <t>Проволока ВР-1</t>
  </si>
  <si>
    <t>Сетка кладочная</t>
  </si>
  <si>
    <t>УралМет</t>
  </si>
  <si>
    <t>*возможность изготовления сетки нестандартного размера и поставки другого металлопроката под заказ</t>
  </si>
  <si>
    <t>Размер сетки, мм</t>
  </si>
  <si>
    <t>Ячейка 50х50</t>
  </si>
  <si>
    <t>Ячейка 100х100</t>
  </si>
  <si>
    <t>Отводы</t>
  </si>
  <si>
    <t>Крутоизогнутые</t>
  </si>
  <si>
    <t>Гнутые</t>
  </si>
  <si>
    <t>(с плечом)</t>
  </si>
  <si>
    <t>15 ДУ</t>
  </si>
  <si>
    <t>20 ДУ</t>
  </si>
  <si>
    <t>25 ДУ</t>
  </si>
  <si>
    <t>32 ДУ</t>
  </si>
  <si>
    <t>Резьба</t>
  </si>
  <si>
    <t>Сгон</t>
  </si>
  <si>
    <t xml:space="preserve">40 ДУ </t>
  </si>
  <si>
    <t>50 ДУ (57)</t>
  </si>
  <si>
    <t>65 ДУ (76)</t>
  </si>
  <si>
    <t>Муфта</t>
  </si>
  <si>
    <t>Гайка</t>
  </si>
  <si>
    <t>Шарниры (навесы)</t>
  </si>
  <si>
    <t>6,0/7,9/9,0</t>
  </si>
  <si>
    <t>(короткие)</t>
  </si>
  <si>
    <t>Ф20х100</t>
  </si>
  <si>
    <t>Ф25х110</t>
  </si>
  <si>
    <t>Ф25х130</t>
  </si>
  <si>
    <t>Ф16х100</t>
  </si>
  <si>
    <t>Услуги</t>
  </si>
  <si>
    <t>Ф 6мм</t>
  </si>
  <si>
    <t>1950 руб/тн</t>
  </si>
  <si>
    <t>1600 руб/тн</t>
  </si>
  <si>
    <t>1500 руб/тн</t>
  </si>
  <si>
    <t>Ф 8мм</t>
  </si>
  <si>
    <t>Ф 10;12мм</t>
  </si>
  <si>
    <t>Правка арматуры (круга) с бунтов</t>
  </si>
  <si>
    <t>Лист 5 мм</t>
  </si>
  <si>
    <t>Лист 25 мм</t>
  </si>
  <si>
    <t>Лист 6 мм</t>
  </si>
  <si>
    <t>Лист 30 мм</t>
  </si>
  <si>
    <t>Лист 8 мм</t>
  </si>
  <si>
    <t>Лист 10 мм</t>
  </si>
  <si>
    <t>Лист 40 мм</t>
  </si>
  <si>
    <t>Лист 12 мм</t>
  </si>
  <si>
    <t>Лист 14 мм</t>
  </si>
  <si>
    <t>Лист 16мм</t>
  </si>
  <si>
    <t>Лист 18 мм</t>
  </si>
  <si>
    <t>Лист 20 мм</t>
  </si>
  <si>
    <t>Изготовление металлоконструкций по чертежам заказчика</t>
  </si>
  <si>
    <t>Процветания Вам и Вашему бизнесу!</t>
  </si>
  <si>
    <t>Ф18х100/110</t>
  </si>
  <si>
    <t>Ф30х130(шар)</t>
  </si>
  <si>
    <t>Ф30х140(шар)</t>
  </si>
  <si>
    <t>Ф36х140(шар)</t>
  </si>
  <si>
    <t>Ф36х200(шар)</t>
  </si>
  <si>
    <t>Ф40х200(шар)</t>
  </si>
  <si>
    <t>Ф40х230(шар)</t>
  </si>
  <si>
    <t>Ф50х200(шар)</t>
  </si>
  <si>
    <t>Ф50х250(шар)</t>
  </si>
  <si>
    <t>Ф32х140(шар)</t>
  </si>
  <si>
    <t>Ф32х130(шар)</t>
  </si>
  <si>
    <t>Ф38х200(шар)</t>
  </si>
  <si>
    <t>Ф45х200(шар)</t>
  </si>
  <si>
    <t>Ф38х140(шар)</t>
  </si>
  <si>
    <t>92/160</t>
  </si>
  <si>
    <t>195/350</t>
  </si>
  <si>
    <t>6,0/12,0</t>
  </si>
  <si>
    <r>
      <t>6,0</t>
    </r>
    <r>
      <rPr>
        <b/>
        <sz val="12"/>
        <rFont val="Arial"/>
        <family val="2"/>
      </rPr>
      <t>/6,1</t>
    </r>
  </si>
  <si>
    <t>5,9/6,0</t>
  </si>
  <si>
    <t>Трубы профильные ст.09Г2С  под заказ</t>
  </si>
  <si>
    <t>АТЗ/СТЗ/ЧТПЗ/ММК</t>
  </si>
  <si>
    <t>Уголок 25х25х4       Ст3сп-5</t>
  </si>
  <si>
    <t>Уголок 32х32х4       Ст3сп-5</t>
  </si>
  <si>
    <t>Уголок 40х40х4       Ст3сп-5</t>
  </si>
  <si>
    <t>Уголок 45х45х4       Ст3сп-5</t>
  </si>
  <si>
    <t>Уголок 50х50х5       Ст3сп-5</t>
  </si>
  <si>
    <t>Уголок 90х90х7       Ст3сп-5</t>
  </si>
  <si>
    <t>Лист г/к 2,0х1000-1300х2000-2500   Ст3сп-5</t>
  </si>
  <si>
    <t>Лист г/к 3,0х1000-1500х2000-6000   Ст3сп-5</t>
  </si>
  <si>
    <t>Труба профильная 15х15х1,5       Ст3сп-5</t>
  </si>
  <si>
    <t>Труба профильная 20х20х1,2       Ст3сп-5</t>
  </si>
  <si>
    <t>Труба профильная 140х140х5,0       Ст3сп-5</t>
  </si>
  <si>
    <t>Труба профильная 140х140х4,0       Ст3сп-5</t>
  </si>
  <si>
    <t>Труба профильная 120х120х5,0       Ст3сп-5</t>
  </si>
  <si>
    <t>Труба профильная 120х120х4,0       Ст3сп-5</t>
  </si>
  <si>
    <t>Труба профильная 100х100х5,0       Ст3сп-5</t>
  </si>
  <si>
    <t>Труба профильная 100х100х4,0       Ст3сп-5</t>
  </si>
  <si>
    <t>Труба профильная 100х100х3,0       Ст3сп-5</t>
  </si>
  <si>
    <t>Труба профильная 100х50х3,0       Ст3сп-5</t>
  </si>
  <si>
    <t>Труба профильная 100х50х2,0       Ст3сп-5</t>
  </si>
  <si>
    <t>Труба профильная 80х80х4,0       Ст3сп-5</t>
  </si>
  <si>
    <t>Труба профильная 80х80х3,0       Ст3сп-5</t>
  </si>
  <si>
    <t>Труба профильная 80х80х2,0       Ст3сп-5</t>
  </si>
  <si>
    <t>Труба профильная 80х40х3,0       Ст3сп-5</t>
  </si>
  <si>
    <t>Труба профильная 60х60х3,0       Ст3сп-5</t>
  </si>
  <si>
    <t>Труба профильная 60х40х3,0       Ст3сп-5</t>
  </si>
  <si>
    <t>Труба профильная 60х40х2,0       Ст3сп-5</t>
  </si>
  <si>
    <t>Труба профильная 60х30х3,0       Ст3сп-5</t>
  </si>
  <si>
    <t>Труба профильная 60х30х2,0       Ст3сп-5</t>
  </si>
  <si>
    <t>Труба профильная 50х50х3,0       Ст3сп-5</t>
  </si>
  <si>
    <t>Труба профильная 50х50х2,0       Ст3сп-5</t>
  </si>
  <si>
    <t>Труба профильная 50х40х3,0       Ст3сп-5</t>
  </si>
  <si>
    <t>Труба профильная 50х40х2,0       Ст3сп-5</t>
  </si>
  <si>
    <t>Труба профильная 50х25х2,0       Ст3сп-5</t>
  </si>
  <si>
    <t>Труба профильная 50х25х1,5       Ст3сп-5</t>
  </si>
  <si>
    <t>Труба профильная 40х40х3,0       Ст3сп-5</t>
  </si>
  <si>
    <t>Труба профильная 40х40х2,0       Ст3сп-5</t>
  </si>
  <si>
    <t>Труба профильная 40х40х1,5       Ст3сп-5</t>
  </si>
  <si>
    <t>Труба профильная 40х25х2,0       Ст3сп-5</t>
  </si>
  <si>
    <t>Труба профильная 40х25х1,5       Ст3сп-5</t>
  </si>
  <si>
    <t>Труба профильная 40х20х2,0       Ст3сп-5</t>
  </si>
  <si>
    <t>Труба профильная 40х20х1,5       Ст3сп-5</t>
  </si>
  <si>
    <t>Труба профильная 30х30х2,0       Ст3сп-5</t>
  </si>
  <si>
    <t>Труба профильная 30х30х1,5       Ст3сп-5</t>
  </si>
  <si>
    <t>Труба профильная 30х20х1,5       Ст3сп-5</t>
  </si>
  <si>
    <t>Труба профильная 25х25х1,5       Ст3сп-5</t>
  </si>
  <si>
    <t>Труба профильная 20х20х1,5       Ст3сп-5</t>
  </si>
  <si>
    <t>Ф 4 мм, Ф 5 мм (бухта)</t>
  </si>
  <si>
    <t>БМК/ММК</t>
  </si>
  <si>
    <t>Труба профильная 30х30х1,5</t>
  </si>
  <si>
    <t>Труба профильная 30х30х2,0</t>
  </si>
  <si>
    <t>Труба профильная 80х80х2,0</t>
  </si>
  <si>
    <t>Труба профильная 100х50х2,0</t>
  </si>
  <si>
    <t>Труба профильная 100х50х3,0</t>
  </si>
  <si>
    <t>Труба профильная 120х120х4,0</t>
  </si>
  <si>
    <t>Труба профильная 120х120х5,0</t>
  </si>
  <si>
    <t>Труба профильная 140х140х4,0</t>
  </si>
  <si>
    <t>Труба профильная 140х140х5,0</t>
  </si>
  <si>
    <t>www.u-met.ru, e-mail: info@u-met.ru, ICQ: 401-788-174</t>
  </si>
  <si>
    <t xml:space="preserve"> Прайс - лист </t>
  </si>
  <si>
    <t>Труба профильная 30х20х1,5</t>
  </si>
  <si>
    <t>АТЗ/ЗЗМК/СТЗ</t>
  </si>
  <si>
    <t>АТЗ/СТЗ</t>
  </si>
  <si>
    <t>Лист х/к 0,8х1250х2500</t>
  </si>
  <si>
    <t>Труба профильная 80х40х2,0       Ст3сп-5</t>
  </si>
  <si>
    <t>Труба профильная 80х40х2,0</t>
  </si>
  <si>
    <t>РОЗНИЦА</t>
  </si>
  <si>
    <t>Полоса</t>
  </si>
  <si>
    <t>Уголок 63х63х5      Ст3сп-5</t>
  </si>
  <si>
    <t>Уголок 63х63х6      Ст3сп-5</t>
  </si>
  <si>
    <t>Уголок 75х75х5      Ст3сп-5</t>
  </si>
  <si>
    <t>Уголок 75х75х6      Ст3сп-5</t>
  </si>
  <si>
    <t>Уголок 100х100х7      Ст3сп-5</t>
  </si>
  <si>
    <t>Уголок 100х100х8      Ст3сп-5</t>
  </si>
  <si>
    <t>Уголок 125х125х9      Ст3сп-5</t>
  </si>
  <si>
    <t>Уголок 125х125х10     Ст3сп-5</t>
  </si>
  <si>
    <t>6х80       Ст3сп-5</t>
  </si>
  <si>
    <t>6х100       Ст3сп-5</t>
  </si>
  <si>
    <t>6х120       Ст3сп-5</t>
  </si>
  <si>
    <t>6х150       Ст3сп-5</t>
  </si>
  <si>
    <t>6х180       Ст3сп-5</t>
  </si>
  <si>
    <t>6х200       Ст3сп-5</t>
  </si>
  <si>
    <t>8х80       Ст3сп-5</t>
  </si>
  <si>
    <t>8х100       Ст3сп-5</t>
  </si>
  <si>
    <t>8х120       Ст3сп-5</t>
  </si>
  <si>
    <t>8х150       Ст3сп-5</t>
  </si>
  <si>
    <t>8х180       Ст3сп-5</t>
  </si>
  <si>
    <t>8х200       Ст3сп-5</t>
  </si>
  <si>
    <t>10х80       Ст3сп-5</t>
  </si>
  <si>
    <t>10х100       Ст3сп-5</t>
  </si>
  <si>
    <t>10х120       Ст3сп-5</t>
  </si>
  <si>
    <t>10х150       Ст3сп-5</t>
  </si>
  <si>
    <t>10х180       Ст3сп-5</t>
  </si>
  <si>
    <t>10х200       Ст3сп-5</t>
  </si>
  <si>
    <t>4х80       Ст3сп-5</t>
  </si>
  <si>
    <t>4х100       Ст3сп-5</t>
  </si>
  <si>
    <t>4х120       Ст3сп-5</t>
  </si>
  <si>
    <t>4х150       Ст3сп-5</t>
  </si>
  <si>
    <t>4х180       Ст3сп-5</t>
  </si>
  <si>
    <t>4х200       Ст3сп-5</t>
  </si>
  <si>
    <t>3х80       Ст3сп-5</t>
  </si>
  <si>
    <t>3х100       Ст3сп-5</t>
  </si>
  <si>
    <t>3х120       Ст3сп-5</t>
  </si>
  <si>
    <t>3х150       Ст3сп-5</t>
  </si>
  <si>
    <t>3х180       Ст3сп-5</t>
  </si>
  <si>
    <t>3х200       Ст3сп-5</t>
  </si>
  <si>
    <t>2х80       Ст3сп-5</t>
  </si>
  <si>
    <t>2х100       Ст3сп-5</t>
  </si>
  <si>
    <t>2х120       Ст3сп-5</t>
  </si>
  <si>
    <t>2х150       Ст3сп-5</t>
  </si>
  <si>
    <t>2х180       Ст3сп-5</t>
  </si>
  <si>
    <t>2х200       Ст3сп-5</t>
  </si>
  <si>
    <t>5х80       Ст3сп-5</t>
  </si>
  <si>
    <t>5х100       Ст3сп-5</t>
  </si>
  <si>
    <t>5х120       Ст3сп-5</t>
  </si>
  <si>
    <t>5х150       Ст3сп-5</t>
  </si>
  <si>
    <t>5х180       Ст3сп-5</t>
  </si>
  <si>
    <t>5х200       Ст3сп-5</t>
  </si>
  <si>
    <t>Труба профильная 20х20х2,0      Ст3сп-5</t>
  </si>
  <si>
    <t>Лист х/к 1,5х1250х2500   Ст08пс</t>
  </si>
  <si>
    <t>Труба профильная 20х20х2,0</t>
  </si>
  <si>
    <t>договорная</t>
  </si>
  <si>
    <t>Кол. шт.</t>
  </si>
  <si>
    <t>Вес 1м.</t>
  </si>
  <si>
    <t>(кг)</t>
  </si>
  <si>
    <t>Лист г/к 3,0х1250-1270х2500</t>
  </si>
  <si>
    <t>Лист г/к 2,0х1250-1270х2500</t>
  </si>
  <si>
    <t>Уголок 25х25х4</t>
  </si>
  <si>
    <t>Уголок 32х32х4</t>
  </si>
  <si>
    <t>Уголок 40х40х4</t>
  </si>
  <si>
    <t>Уголок 45х45х4</t>
  </si>
  <si>
    <t>Уголок 50х50х5</t>
  </si>
  <si>
    <t>Уголок 63х63х5</t>
  </si>
  <si>
    <t>Уголок 63х63х6</t>
  </si>
  <si>
    <t>Уголок 75х75х5</t>
  </si>
  <si>
    <t>Уголок 75х75х6</t>
  </si>
  <si>
    <t>Уголок 90х90х7</t>
  </si>
  <si>
    <t>Уголок 100х100х7</t>
  </si>
  <si>
    <t>Уголок 100х100х8</t>
  </si>
  <si>
    <t>Уголок 125х125х9</t>
  </si>
  <si>
    <t>Уголок 125х125х10</t>
  </si>
  <si>
    <r>
      <t>Лист г/к 4,0</t>
    </r>
    <r>
      <rPr>
        <i/>
        <sz val="10"/>
        <rFont val="Arial"/>
        <family val="2"/>
      </rPr>
      <t xml:space="preserve">    1 м.кв.</t>
    </r>
  </si>
  <si>
    <r>
      <t>Лист г/к 6,0</t>
    </r>
    <r>
      <rPr>
        <i/>
        <sz val="10"/>
        <rFont val="Arial"/>
        <family val="2"/>
      </rPr>
      <t xml:space="preserve">    1 м.кв.</t>
    </r>
  </si>
  <si>
    <r>
      <t>Лист г/к 8,0</t>
    </r>
    <r>
      <rPr>
        <i/>
        <sz val="10"/>
        <rFont val="Arial"/>
        <family val="2"/>
      </rPr>
      <t xml:space="preserve">    1 м.кв.</t>
    </r>
  </si>
  <si>
    <r>
      <t>Лист г/к 10,0</t>
    </r>
    <r>
      <rPr>
        <i/>
        <sz val="10"/>
        <rFont val="Arial"/>
        <family val="2"/>
      </rPr>
      <t xml:space="preserve">    1 м.кв.</t>
    </r>
  </si>
  <si>
    <r>
      <t>Лист г/к 5,0</t>
    </r>
    <r>
      <rPr>
        <i/>
        <sz val="10"/>
        <rFont val="Arial"/>
        <family val="2"/>
      </rPr>
      <t xml:space="preserve">    1 м.кв.</t>
    </r>
  </si>
  <si>
    <r>
      <t>Лист г/к 12,0</t>
    </r>
    <r>
      <rPr>
        <i/>
        <sz val="10"/>
        <rFont val="Arial"/>
        <family val="2"/>
      </rPr>
      <t xml:space="preserve">    1 м.кв.</t>
    </r>
  </si>
  <si>
    <r>
      <t>Лист г/к 14,0</t>
    </r>
    <r>
      <rPr>
        <i/>
        <sz val="10"/>
        <rFont val="Arial"/>
        <family val="2"/>
      </rPr>
      <t xml:space="preserve">    1 м.кв.</t>
    </r>
  </si>
  <si>
    <r>
      <t>Лист г/к 16,0</t>
    </r>
    <r>
      <rPr>
        <i/>
        <sz val="10"/>
        <rFont val="Arial"/>
        <family val="2"/>
      </rPr>
      <t xml:space="preserve">    1 м.кв.</t>
    </r>
  </si>
  <si>
    <r>
      <t>Лист г/к 18,0</t>
    </r>
    <r>
      <rPr>
        <i/>
        <sz val="10"/>
        <rFont val="Arial"/>
        <family val="2"/>
      </rPr>
      <t xml:space="preserve">    1 м.кв.</t>
    </r>
  </si>
  <si>
    <r>
      <t>Лист г/к 20,0</t>
    </r>
    <r>
      <rPr>
        <i/>
        <sz val="10"/>
        <rFont val="Arial"/>
        <family val="2"/>
      </rPr>
      <t xml:space="preserve">    1 м.кв.</t>
    </r>
  </si>
  <si>
    <t>[ 27У</t>
  </si>
  <si>
    <t>Токарно-фрезерные работы, покраска</t>
  </si>
  <si>
    <t>Заборные секции, ворота, двери, лестничные марши</t>
  </si>
  <si>
    <t>Прайс на резку</t>
  </si>
  <si>
    <t>Арматура/Круг</t>
  </si>
  <si>
    <t>Труба проф.</t>
  </si>
  <si>
    <t>Угол</t>
  </si>
  <si>
    <t>Ф6-</t>
  </si>
  <si>
    <t>20руб.</t>
  </si>
  <si>
    <t>15х15</t>
  </si>
  <si>
    <t>Ф8-</t>
  </si>
  <si>
    <t>8,0-</t>
  </si>
  <si>
    <t>25руб.</t>
  </si>
  <si>
    <t>20х20</t>
  </si>
  <si>
    <t>Ф10-</t>
  </si>
  <si>
    <t>10,0-</t>
  </si>
  <si>
    <t>30руб.</t>
  </si>
  <si>
    <t>25х25</t>
  </si>
  <si>
    <t>40-45</t>
  </si>
  <si>
    <t>10руб.</t>
  </si>
  <si>
    <t>Ф12-</t>
  </si>
  <si>
    <t>6руб.</t>
  </si>
  <si>
    <t>12,0-</t>
  </si>
  <si>
    <t>30х20</t>
  </si>
  <si>
    <t>15руб.</t>
  </si>
  <si>
    <t>Ф14-</t>
  </si>
  <si>
    <t>14,0-</t>
  </si>
  <si>
    <t>40руб.</t>
  </si>
  <si>
    <t>30х30</t>
  </si>
  <si>
    <t>Ф16-</t>
  </si>
  <si>
    <t>16,0-</t>
  </si>
  <si>
    <t>50руб.</t>
  </si>
  <si>
    <t>40х20</t>
  </si>
  <si>
    <t>Ф18-</t>
  </si>
  <si>
    <t>18,0-</t>
  </si>
  <si>
    <t>60руб.</t>
  </si>
  <si>
    <t>40х25</t>
  </si>
  <si>
    <t>Ф20-</t>
  </si>
  <si>
    <t>20,0-</t>
  </si>
  <si>
    <t>80руб.</t>
  </si>
  <si>
    <t>40х40</t>
  </si>
  <si>
    <t>22,0-</t>
  </si>
  <si>
    <t>100руб.</t>
  </si>
  <si>
    <t>50х25</t>
  </si>
  <si>
    <t>24,0-</t>
  </si>
  <si>
    <t>50х40</t>
  </si>
  <si>
    <t>Труба</t>
  </si>
  <si>
    <t>27,0-</t>
  </si>
  <si>
    <t>50х50</t>
  </si>
  <si>
    <t>Ф15-</t>
  </si>
  <si>
    <t>30,0-</t>
  </si>
  <si>
    <t>60х30</t>
  </si>
  <si>
    <t xml:space="preserve">25х4 </t>
  </si>
  <si>
    <t>60х40</t>
  </si>
  <si>
    <t xml:space="preserve">30х4 </t>
  </si>
  <si>
    <t>Ф25-</t>
  </si>
  <si>
    <t>60х60</t>
  </si>
  <si>
    <t xml:space="preserve">40х4 </t>
  </si>
  <si>
    <t>Ф32-</t>
  </si>
  <si>
    <t>0,5-1,0</t>
  </si>
  <si>
    <t>80х40</t>
  </si>
  <si>
    <t>50х4</t>
  </si>
  <si>
    <t>Ф40-</t>
  </si>
  <si>
    <t>1,2-1,5</t>
  </si>
  <si>
    <t>80х80</t>
  </si>
  <si>
    <t>100х4</t>
  </si>
  <si>
    <t>8руб.</t>
  </si>
  <si>
    <t>Ф50(57)-</t>
  </si>
  <si>
    <t>2,0-</t>
  </si>
  <si>
    <t>100х50</t>
  </si>
  <si>
    <t>50х3</t>
  </si>
  <si>
    <t>Ф76-</t>
  </si>
  <si>
    <t>2,5-3,0</t>
  </si>
  <si>
    <t>100х100</t>
  </si>
  <si>
    <t>100х3</t>
  </si>
  <si>
    <t>Ф89-</t>
  </si>
  <si>
    <t>4,0-</t>
  </si>
  <si>
    <t>120х120</t>
  </si>
  <si>
    <t>50х2</t>
  </si>
  <si>
    <t>Ф102(108)-              40руб.</t>
  </si>
  <si>
    <t>5,0-</t>
  </si>
  <si>
    <t>100х2</t>
  </si>
  <si>
    <t>Ф114-</t>
  </si>
  <si>
    <t>6,0-</t>
  </si>
  <si>
    <t>100х6</t>
  </si>
  <si>
    <t>Ф133-</t>
  </si>
  <si>
    <t>100х8</t>
  </si>
  <si>
    <t>Ф159-</t>
  </si>
  <si>
    <t>100х10</t>
  </si>
  <si>
    <t>- 300 руб.</t>
  </si>
  <si>
    <t>Прайс на гильотину</t>
  </si>
  <si>
    <t>длина до 2500 мм</t>
  </si>
  <si>
    <t>длина до 2000 мм</t>
  </si>
  <si>
    <t>Толщина</t>
  </si>
  <si>
    <t>до 1,0 м</t>
  </si>
  <si>
    <t>от 1,0 м</t>
  </si>
  <si>
    <t>Лист 1,5 мм</t>
  </si>
  <si>
    <r>
      <t>+50</t>
    </r>
    <r>
      <rPr>
        <b/>
        <sz val="14"/>
        <rFont val="Arial Cyr"/>
        <family val="0"/>
      </rPr>
      <t>р.</t>
    </r>
  </si>
  <si>
    <t>Лист 2 мм</t>
  </si>
  <si>
    <t>Лист 2,5 мм</t>
  </si>
  <si>
    <r>
      <t>+80</t>
    </r>
    <r>
      <rPr>
        <b/>
        <sz val="14"/>
        <rFont val="Arial Cyr"/>
        <family val="0"/>
      </rPr>
      <t>р.</t>
    </r>
  </si>
  <si>
    <t>Лист 3 мм</t>
  </si>
  <si>
    <t>- 40 р.</t>
  </si>
  <si>
    <r>
      <t>+30</t>
    </r>
    <r>
      <rPr>
        <b/>
        <sz val="14"/>
        <rFont val="Arial Cyr"/>
        <family val="0"/>
      </rPr>
      <t>р.</t>
    </r>
  </si>
  <si>
    <t>- 140 р.</t>
  </si>
  <si>
    <r>
      <t>+100</t>
    </r>
    <r>
      <rPr>
        <b/>
        <sz val="14"/>
        <rFont val="Arial Cyr"/>
        <family val="0"/>
      </rPr>
      <t>р.</t>
    </r>
  </si>
  <si>
    <t>Лист 4 мм</t>
  </si>
  <si>
    <t>- 50 р.</t>
  </si>
  <si>
    <r>
      <t>+40</t>
    </r>
    <r>
      <rPr>
        <b/>
        <sz val="14"/>
        <rFont val="Arial Cyr"/>
        <family val="0"/>
      </rPr>
      <t>р.</t>
    </r>
  </si>
  <si>
    <t>- 170 р.</t>
  </si>
  <si>
    <r>
      <t>+120</t>
    </r>
    <r>
      <rPr>
        <b/>
        <sz val="14"/>
        <rFont val="Arial Cyr"/>
        <family val="0"/>
      </rPr>
      <t>р.</t>
    </r>
  </si>
  <si>
    <r>
      <t>+35</t>
    </r>
    <r>
      <rPr>
        <b/>
        <sz val="14"/>
        <rFont val="Arial Cyr"/>
        <family val="0"/>
      </rPr>
      <t>р.</t>
    </r>
  </si>
  <si>
    <t>- 100 р.</t>
  </si>
  <si>
    <t>- 120 р.</t>
  </si>
  <si>
    <r>
      <t>+170</t>
    </r>
    <r>
      <rPr>
        <b/>
        <sz val="14"/>
        <rFont val="Arial Cyr"/>
        <family val="0"/>
      </rPr>
      <t>р.</t>
    </r>
  </si>
  <si>
    <r>
      <t>+140</t>
    </r>
    <r>
      <rPr>
        <b/>
        <sz val="14"/>
        <rFont val="Arial Cyr"/>
        <family val="0"/>
      </rPr>
      <t>р.</t>
    </r>
  </si>
  <si>
    <t>- 45 р.</t>
  </si>
  <si>
    <r>
      <t>+45</t>
    </r>
    <r>
      <rPr>
        <b/>
        <sz val="14"/>
        <rFont val="Arial Cyr"/>
        <family val="0"/>
      </rPr>
      <t>р.</t>
    </r>
  </si>
  <si>
    <t xml:space="preserve">Пример: Лист 2,0 мм длина руба 1250 мм   -  40 руб. + 0,25 м х 30 руб. = 47,5 руб. </t>
  </si>
  <si>
    <t>Пример: Лист 3,0 мм длина руба 500 мм   -  =45 руб.</t>
  </si>
  <si>
    <t>Пример: Лист 5,0 мм длина руба 800 мм   -  =100 руб.</t>
  </si>
  <si>
    <t>тел.: (351) 230-96-00, тел/факс: (351) 778-53-78</t>
  </si>
  <si>
    <t>[ 30У</t>
  </si>
  <si>
    <t>11,7/11,4</t>
  </si>
  <si>
    <t>Уголок 45х45х5</t>
  </si>
  <si>
    <t>Уголок 45х45х5       Ст3сп-5</t>
  </si>
  <si>
    <t>4 мм</t>
  </si>
  <si>
    <t>Цена 1 шт, руб.</t>
  </si>
  <si>
    <t>Диаметр проволоки</t>
  </si>
  <si>
    <t>Кол-во шт,   в тонне(~)</t>
  </si>
  <si>
    <t>4х40       Ст3сп-5</t>
  </si>
  <si>
    <t>Электроды</t>
  </si>
  <si>
    <t xml:space="preserve">Электроды ОК-46 3мм (ESAB) </t>
  </si>
  <si>
    <t xml:space="preserve">Электроды ОК-46 4мм (ESAB) </t>
  </si>
  <si>
    <t>Цена за 1пачку</t>
  </si>
  <si>
    <t>От 20 пачек</t>
  </si>
  <si>
    <t>Украина</t>
  </si>
  <si>
    <t>8,0/9,0/нд</t>
  </si>
  <si>
    <t>11,5/11,7</t>
  </si>
  <si>
    <t>11,7/11,5</t>
  </si>
  <si>
    <t>11,7/11,6</t>
  </si>
  <si>
    <t>11,7/11,7</t>
  </si>
  <si>
    <t>Труба профильная 160х160х4,0       Ст3сп-5</t>
  </si>
  <si>
    <t>Труба профильная 160х160х5,0       Ст3сп-5</t>
  </si>
  <si>
    <t>Труба профильная 180х180х5,0       Ст3сп-5</t>
  </si>
  <si>
    <t>Труба профильная 180х180х6,0       Ст3сп-5</t>
  </si>
  <si>
    <t>Труба профильная 250х150х8,0       Ст3сп-5</t>
  </si>
  <si>
    <t>Труба профильная 120х80х4,0         Ст3сп-5</t>
  </si>
  <si>
    <t xml:space="preserve">Шарниры, заборные секции, ворота, двери, </t>
  </si>
  <si>
    <t xml:space="preserve"> лестничные марши, установка,</t>
  </si>
  <si>
    <t>изготовление металлоконструкций.</t>
  </si>
  <si>
    <t>Труба профильная 120х80х3,0         Ст3сп-5</t>
  </si>
  <si>
    <t>Труба Ф 219х6,0 ГОСТ 10704</t>
  </si>
  <si>
    <t>Труба Ф 273х6,0 (7,0; 8,0) ГОСТ 10704</t>
  </si>
  <si>
    <t>Труба Ф 325х6,0 (8,0; 10,0) ГОСТ 10704</t>
  </si>
  <si>
    <t>Уголок 125х125х8</t>
  </si>
  <si>
    <t>Уголок 90х90х6</t>
  </si>
  <si>
    <t>Уголок 32х32х3</t>
  </si>
  <si>
    <t>Уголок 32х32х3       Ст3сп-5</t>
  </si>
  <si>
    <t>Труба профильная 200х200х5,0       Ст3сп-5</t>
  </si>
  <si>
    <t>ЗАКЛАДНЫЕ</t>
  </si>
  <si>
    <t>100х150</t>
  </si>
  <si>
    <t>100х200</t>
  </si>
  <si>
    <t>100х250</t>
  </si>
  <si>
    <t>100х300</t>
  </si>
  <si>
    <t>150х150</t>
  </si>
  <si>
    <t>150х200</t>
  </si>
  <si>
    <t>150х250</t>
  </si>
  <si>
    <t>150х300</t>
  </si>
  <si>
    <t>150х400</t>
  </si>
  <si>
    <t>200х200</t>
  </si>
  <si>
    <t>200х300</t>
  </si>
  <si>
    <t>200х400</t>
  </si>
  <si>
    <t>200х500</t>
  </si>
  <si>
    <t>250х250</t>
  </si>
  <si>
    <t>250х300</t>
  </si>
  <si>
    <t>250х400</t>
  </si>
  <si>
    <t>250х500</t>
  </si>
  <si>
    <t>300х300</t>
  </si>
  <si>
    <t>300х400</t>
  </si>
  <si>
    <t>300х500</t>
  </si>
  <si>
    <t>400х400</t>
  </si>
  <si>
    <t>400х500</t>
  </si>
  <si>
    <t>500х500</t>
  </si>
  <si>
    <t xml:space="preserve">    100х100</t>
  </si>
  <si>
    <t xml:space="preserve">    150х150</t>
  </si>
  <si>
    <t xml:space="preserve">    200х200</t>
  </si>
  <si>
    <t xml:space="preserve">    250х250</t>
  </si>
  <si>
    <t xml:space="preserve">    300х300</t>
  </si>
  <si>
    <t xml:space="preserve">    400х400</t>
  </si>
  <si>
    <t xml:space="preserve">    500х500</t>
  </si>
  <si>
    <t>РАЗМЕР/ТОЛЩИНА (мм)</t>
  </si>
  <si>
    <t>Уголок 90х90х8</t>
  </si>
  <si>
    <t>- 350 руб.</t>
  </si>
  <si>
    <t>Уголок 25х25х3</t>
  </si>
  <si>
    <t xml:space="preserve">Труба Ф159х4,0  ГОСТ 10704  </t>
  </si>
  <si>
    <t>Труба оцинкованная +5%</t>
  </si>
  <si>
    <t>Труба профильная 60х60х2,0</t>
  </si>
  <si>
    <t>Уголок 25х25х3       Ст3сп-5</t>
  </si>
  <si>
    <t>5,0- 6,5-</t>
  </si>
  <si>
    <t>ВМЗ/ЭТЗ</t>
  </si>
  <si>
    <t>СТЗ/ВМЗ/ЭТЗ</t>
  </si>
  <si>
    <t>Труба ВГП, Э/С "Д"</t>
  </si>
  <si>
    <t>г.Челябинск, ул. Героев Танкограда, 1В</t>
  </si>
  <si>
    <t>Круги отрезные</t>
  </si>
  <si>
    <t>Труба ажурная (витая)</t>
  </si>
  <si>
    <t>Фланцы</t>
  </si>
  <si>
    <t>РУ 10</t>
  </si>
  <si>
    <t>РУ 16</t>
  </si>
  <si>
    <t>50 ДУ</t>
  </si>
  <si>
    <t>65 ДУ</t>
  </si>
  <si>
    <t>80 ДУ</t>
  </si>
  <si>
    <t>100 ДУ</t>
  </si>
  <si>
    <t>150 ДУ</t>
  </si>
  <si>
    <t>40 ДУ</t>
  </si>
  <si>
    <t>Бочонок</t>
  </si>
  <si>
    <t>Бологое</t>
  </si>
  <si>
    <t>RVC</t>
  </si>
  <si>
    <t>Краны шаровые</t>
  </si>
  <si>
    <t>11,7/12</t>
  </si>
  <si>
    <r>
      <t xml:space="preserve">*при покупке металлопроката свыше 5 тн, цена - </t>
    </r>
    <r>
      <rPr>
        <b/>
        <i/>
        <sz val="10"/>
        <rFont val="Arial Cyr"/>
        <family val="0"/>
      </rPr>
      <t>договорная</t>
    </r>
  </si>
  <si>
    <t>(стальная)</t>
  </si>
  <si>
    <t>(чугунная)</t>
  </si>
  <si>
    <t>Краны шаровые газ</t>
  </si>
  <si>
    <t>группа компаний "УРАЛМЕТ"</t>
  </si>
  <si>
    <t>www.u-met.ru, e-mail: umet74@mail.ru, ICQ: 401-788-174</t>
  </si>
  <si>
    <t>500х1000  ТУ</t>
  </si>
  <si>
    <t>500х2000  ТУ</t>
  </si>
  <si>
    <t>1000х2000  ТУ</t>
  </si>
  <si>
    <t>1000х3000  ТУ</t>
  </si>
  <si>
    <t>1000х4000  ТУ</t>
  </si>
  <si>
    <r>
      <t>Ф21</t>
    </r>
    <r>
      <rPr>
        <i/>
        <sz val="10"/>
        <rFont val="Arial Cyr"/>
        <family val="0"/>
      </rPr>
      <t xml:space="preserve">(ДУ 15)    </t>
    </r>
    <r>
      <rPr>
        <i/>
        <sz val="15"/>
        <rFont val="Arial Cyr"/>
        <family val="0"/>
      </rPr>
      <t>-210 руб/м</t>
    </r>
  </si>
  <si>
    <r>
      <t>Ф27</t>
    </r>
    <r>
      <rPr>
        <i/>
        <sz val="10"/>
        <rFont val="Arial Cyr"/>
        <family val="0"/>
      </rPr>
      <t xml:space="preserve">(ДУ 20)    </t>
    </r>
    <r>
      <rPr>
        <i/>
        <sz val="15"/>
        <rFont val="Arial Cyr"/>
        <family val="0"/>
      </rPr>
      <t>-230 руб/м</t>
    </r>
  </si>
  <si>
    <r>
      <t>Ф34</t>
    </r>
    <r>
      <rPr>
        <i/>
        <sz val="10"/>
        <rFont val="Arial Cyr"/>
        <family val="0"/>
      </rPr>
      <t xml:space="preserve">(ДУ 25)    </t>
    </r>
    <r>
      <rPr>
        <i/>
        <sz val="15"/>
        <rFont val="Arial Cyr"/>
        <family val="0"/>
      </rPr>
      <t>-250 руб/м</t>
    </r>
  </si>
  <si>
    <r>
      <t>Ф42</t>
    </r>
    <r>
      <rPr>
        <i/>
        <sz val="10"/>
        <rFont val="Arial Cyr"/>
        <family val="0"/>
      </rPr>
      <t xml:space="preserve">(ДУ 32)    </t>
    </r>
    <r>
      <rPr>
        <i/>
        <sz val="15"/>
        <rFont val="Arial Cyr"/>
        <family val="0"/>
      </rPr>
      <t>-290 руб/м</t>
    </r>
  </si>
  <si>
    <r>
      <t>Ф48</t>
    </r>
    <r>
      <rPr>
        <i/>
        <sz val="10"/>
        <rFont val="Arial Cyr"/>
        <family val="0"/>
      </rPr>
      <t xml:space="preserve">(ДУ 40)    </t>
    </r>
    <r>
      <rPr>
        <i/>
        <sz val="15"/>
        <rFont val="Arial Cyr"/>
        <family val="0"/>
      </rPr>
      <t>-330 руб/м</t>
    </r>
  </si>
  <si>
    <r>
      <t>Ф57</t>
    </r>
    <r>
      <rPr>
        <i/>
        <sz val="10"/>
        <rFont val="Arial Cyr"/>
        <family val="0"/>
      </rPr>
      <t xml:space="preserve">               </t>
    </r>
    <r>
      <rPr>
        <i/>
        <sz val="15"/>
        <rFont val="Arial Cyr"/>
        <family val="0"/>
      </rPr>
      <t>-370 руб/м</t>
    </r>
  </si>
  <si>
    <r>
      <t>Ф76</t>
    </r>
    <r>
      <rPr>
        <i/>
        <sz val="10"/>
        <rFont val="Arial Cyr"/>
        <family val="0"/>
      </rPr>
      <t xml:space="preserve">               </t>
    </r>
    <r>
      <rPr>
        <i/>
        <sz val="15"/>
        <rFont val="Arial Cyr"/>
        <family val="0"/>
      </rPr>
      <t>-430 руб/м</t>
    </r>
  </si>
  <si>
    <r>
      <t>Ф89</t>
    </r>
    <r>
      <rPr>
        <i/>
        <sz val="10"/>
        <rFont val="Arial Cyr"/>
        <family val="0"/>
      </rPr>
      <t xml:space="preserve">               </t>
    </r>
    <r>
      <rPr>
        <i/>
        <sz val="15"/>
        <rFont val="Arial Cyr"/>
        <family val="0"/>
      </rPr>
      <t>-490 руб/м</t>
    </r>
  </si>
  <si>
    <r>
      <t>Ф108</t>
    </r>
    <r>
      <rPr>
        <i/>
        <sz val="10"/>
        <rFont val="Arial Cyr"/>
        <family val="0"/>
      </rPr>
      <t xml:space="preserve">            </t>
    </r>
    <r>
      <rPr>
        <i/>
        <sz val="15"/>
        <rFont val="Arial Cyr"/>
        <family val="0"/>
      </rPr>
      <t>-580 руб/м</t>
    </r>
  </si>
  <si>
    <r>
      <t>Ф114</t>
    </r>
    <r>
      <rPr>
        <i/>
        <sz val="10"/>
        <rFont val="Arial Cyr"/>
        <family val="0"/>
      </rPr>
      <t xml:space="preserve">            </t>
    </r>
    <r>
      <rPr>
        <i/>
        <sz val="15"/>
        <rFont val="Arial Cyr"/>
        <family val="0"/>
      </rPr>
      <t>-630 руб/м</t>
    </r>
  </si>
  <si>
    <t>Лист г/к 2,0х1000х2200</t>
  </si>
  <si>
    <t>Лист г/к 3,0х1000х2000</t>
  </si>
  <si>
    <t>Ф 4 мм, Ф 5 мм (пруток)</t>
  </si>
  <si>
    <t>Вес 1 шт, кг(~)</t>
  </si>
  <si>
    <t>200х1000 ТУ</t>
  </si>
  <si>
    <t>300х1000 ТУ</t>
  </si>
  <si>
    <t>500х1000 ТУ</t>
  </si>
  <si>
    <t>600х1000 ТУ</t>
  </si>
  <si>
    <t>1000х3000 ТУ</t>
  </si>
  <si>
    <t>1000х4000 ТУ</t>
  </si>
  <si>
    <t>1000х2000 ТУ</t>
  </si>
  <si>
    <t>400х1000 ТУ</t>
  </si>
  <si>
    <t>СКИДКА!!!</t>
  </si>
  <si>
    <t xml:space="preserve">100 кв.м. </t>
  </si>
  <si>
    <t xml:space="preserve">300 кв.м. </t>
  </si>
  <si>
    <t xml:space="preserve">500 кв.м. </t>
  </si>
  <si>
    <t xml:space="preserve">1000 кв.м. </t>
  </si>
  <si>
    <t>н/д</t>
  </si>
  <si>
    <t>Труба ДУ Ф32х3,2 ГОСТ 3262</t>
  </si>
  <si>
    <t>Труба ДУ Ф40х3,5 ГОСТ 3262</t>
  </si>
  <si>
    <t xml:space="preserve">Труба Ф76х3,5    ГОСТ 10704 </t>
  </si>
  <si>
    <t>6,0 - 8,0</t>
  </si>
  <si>
    <t>150руб.</t>
  </si>
  <si>
    <t>130руб.</t>
  </si>
  <si>
    <t>180руб.</t>
  </si>
  <si>
    <t>230руб.</t>
  </si>
  <si>
    <t>300руб.</t>
  </si>
  <si>
    <t>400руб.</t>
  </si>
  <si>
    <t>500руб.</t>
  </si>
  <si>
    <t>12руб.</t>
  </si>
  <si>
    <t>70руб.</t>
  </si>
  <si>
    <t>250руб.</t>
  </si>
  <si>
    <t>- 120 руб.</t>
  </si>
  <si>
    <t>- 160 руб.</t>
  </si>
  <si>
    <t>- 200 руб.</t>
  </si>
  <si>
    <t>- 250 руб.</t>
  </si>
  <si>
    <t>- 400 руб.</t>
  </si>
  <si>
    <t>- 450 руб.</t>
  </si>
  <si>
    <t>- 600 руб.</t>
  </si>
  <si>
    <t>- 750 руб.</t>
  </si>
  <si>
    <t>- 1100 руб.</t>
  </si>
  <si>
    <t>0,1</t>
  </si>
  <si>
    <t>0,15</t>
  </si>
  <si>
    <t>0,2</t>
  </si>
  <si>
    <t>0,25</t>
  </si>
  <si>
    <t>0,3</t>
  </si>
  <si>
    <t>0,4</t>
  </si>
  <si>
    <t>0,5</t>
  </si>
  <si>
    <t>340х1000  ТУ</t>
  </si>
  <si>
    <t>340х2000  ТУ</t>
  </si>
  <si>
    <t>400х1000  ТУ</t>
  </si>
  <si>
    <t>400х2000  ТУ</t>
  </si>
  <si>
    <t>230х1000  ТУ</t>
  </si>
  <si>
    <t>230х2000  ТУ</t>
  </si>
  <si>
    <t>280х1000  ТУ</t>
  </si>
  <si>
    <t>280х2000  ТУ</t>
  </si>
  <si>
    <t>Свыше:</t>
  </si>
  <si>
    <t>Круг Ф6,5   Ст3сп</t>
  </si>
  <si>
    <t>Круг, катанка</t>
  </si>
  <si>
    <t>Арматура Ф6 (бухта)  ст.35ГС</t>
  </si>
  <si>
    <t>Арматура Ф6   ст.35ГС</t>
  </si>
  <si>
    <t>Катанка Ф6,5 (бухта)   Ст3сп</t>
  </si>
  <si>
    <t>Катанка Ф8 (бухта)   Ст3сп</t>
  </si>
  <si>
    <t>Кратон 230х22х2,5     - 40 руб.</t>
  </si>
  <si>
    <t>Перчатки</t>
  </si>
  <si>
    <t>Х/Б - 15 руб.</t>
  </si>
  <si>
    <t>Стяжка для грузов</t>
  </si>
  <si>
    <t>~ 1 тн</t>
  </si>
  <si>
    <t>Луга 230х22х2,5          - 35 руб.</t>
  </si>
  <si>
    <r>
      <t xml:space="preserve">ОК-46  3мм ESAB (СП) 5,3 кг    - </t>
    </r>
    <r>
      <rPr>
        <i/>
        <sz val="12"/>
        <rFont val="Arial Cyr"/>
        <family val="0"/>
      </rPr>
      <t>1 уп.</t>
    </r>
    <r>
      <rPr>
        <b/>
        <sz val="12"/>
        <rFont val="Arial Cyr"/>
        <family val="0"/>
      </rPr>
      <t xml:space="preserve"> - 590 / </t>
    </r>
    <r>
      <rPr>
        <i/>
        <sz val="12"/>
        <rFont val="Arial Cyr"/>
        <family val="0"/>
      </rPr>
      <t>от 10 уп.</t>
    </r>
    <r>
      <rPr>
        <b/>
        <sz val="12"/>
        <rFont val="Arial Cyr"/>
        <family val="0"/>
      </rPr>
      <t xml:space="preserve"> - 560 руб.</t>
    </r>
  </si>
  <si>
    <r>
      <t xml:space="preserve">ОК-46  4мм ESAB (СП) 6,6 кг    - </t>
    </r>
    <r>
      <rPr>
        <i/>
        <sz val="12"/>
        <rFont val="Arial Cyr"/>
        <family val="0"/>
      </rPr>
      <t>1 уп.</t>
    </r>
    <r>
      <rPr>
        <b/>
        <sz val="12"/>
        <rFont val="Arial Cyr"/>
        <family val="0"/>
      </rPr>
      <t xml:space="preserve"> - 720 / </t>
    </r>
    <r>
      <rPr>
        <i/>
        <sz val="12"/>
        <rFont val="Arial Cyr"/>
        <family val="0"/>
      </rPr>
      <t>от 10 уп.</t>
    </r>
    <r>
      <rPr>
        <b/>
        <sz val="12"/>
        <rFont val="Arial Cyr"/>
        <family val="0"/>
      </rPr>
      <t xml:space="preserve"> - 690 руб.</t>
    </r>
  </si>
  <si>
    <t>Ф22-</t>
  </si>
  <si>
    <t>Ф24-</t>
  </si>
  <si>
    <t>Ф30-</t>
  </si>
  <si>
    <t>Ф36-</t>
  </si>
  <si>
    <t>Ф45-</t>
  </si>
  <si>
    <t>Ф50-</t>
  </si>
  <si>
    <t>Ф60-</t>
  </si>
  <si>
    <t>Ф70-</t>
  </si>
  <si>
    <t>35руб.</t>
  </si>
  <si>
    <t>45руб.</t>
  </si>
  <si>
    <t>65руб.</t>
  </si>
  <si>
    <t>85руб.</t>
  </si>
  <si>
    <t>120руб.</t>
  </si>
  <si>
    <t>160руб.</t>
  </si>
  <si>
    <t>200руб.</t>
  </si>
  <si>
    <t>ТЕПЛИЦЫ</t>
  </si>
  <si>
    <t>Размеры  3х2м,  3х4м , 3х6м.</t>
  </si>
  <si>
    <t>ЗАБОРЫ</t>
  </si>
  <si>
    <t>из профнастила</t>
  </si>
  <si>
    <r>
      <t xml:space="preserve">от </t>
    </r>
    <r>
      <rPr>
        <sz val="33"/>
        <color indexed="10"/>
        <rFont val="TimesETX"/>
        <family val="0"/>
      </rPr>
      <t>190</t>
    </r>
    <r>
      <rPr>
        <sz val="24"/>
        <color indexed="10"/>
        <rFont val="TimesETX"/>
        <family val="0"/>
      </rPr>
      <t xml:space="preserve"> руб./п.м.</t>
    </r>
  </si>
  <si>
    <r>
      <t>от</t>
    </r>
    <r>
      <rPr>
        <sz val="33"/>
        <color indexed="10"/>
        <rFont val="TimesETX"/>
        <family val="0"/>
      </rPr>
      <t xml:space="preserve"> 750</t>
    </r>
    <r>
      <rPr>
        <sz val="24"/>
        <color indexed="10"/>
        <rFont val="TimesETX"/>
        <family val="0"/>
      </rPr>
      <t xml:space="preserve"> руб./п.м.</t>
    </r>
  </si>
  <si>
    <r>
      <t xml:space="preserve">Прайс на плазменную резку </t>
    </r>
    <r>
      <rPr>
        <b/>
        <i/>
        <u val="single"/>
        <sz val="14"/>
        <rFont val="Arial Cyr"/>
        <family val="0"/>
      </rPr>
      <t>(ручная)</t>
    </r>
  </si>
  <si>
    <t>Осуществляем раскрой листового металлопроката,</t>
  </si>
  <si>
    <t xml:space="preserve"> на плазменном портале с ЧПУ.</t>
  </si>
  <si>
    <t xml:space="preserve"> а также изготовление деталей по чертежам заказчика</t>
  </si>
  <si>
    <t>Максимальные размеры листа 2,0х6,0 м. Максимальная толщина листа 100 мм.</t>
  </si>
  <si>
    <t>Раскрой листового металлла</t>
  </si>
  <si>
    <t>АСП-4</t>
  </si>
  <si>
    <t>АБП-4</t>
  </si>
  <si>
    <t>АСП-6</t>
  </si>
  <si>
    <t>АБП-6</t>
  </si>
  <si>
    <t>АСП-8</t>
  </si>
  <si>
    <t>АБП-8</t>
  </si>
  <si>
    <t>АСП-10</t>
  </si>
  <si>
    <t>АБП-10</t>
  </si>
  <si>
    <t>АСП-12</t>
  </si>
  <si>
    <t>АБП-12</t>
  </si>
  <si>
    <t>АБП-14</t>
  </si>
  <si>
    <t>АСП-14</t>
  </si>
  <si>
    <t>АСП-16</t>
  </si>
  <si>
    <t>АБП-16</t>
  </si>
  <si>
    <t>826*</t>
  </si>
  <si>
    <t>500*</t>
  </si>
  <si>
    <t>405*</t>
  </si>
  <si>
    <t>335*</t>
  </si>
  <si>
    <t>Примерная сравнительная характеристика АСП и АБП с металлом</t>
  </si>
  <si>
    <t>Профиль</t>
  </si>
  <si>
    <t>4 504*</t>
  </si>
  <si>
    <t>1 126*</t>
  </si>
  <si>
    <t>30 000**</t>
  </si>
  <si>
    <t>29 400**</t>
  </si>
  <si>
    <t>27 600**</t>
  </si>
  <si>
    <t>27 300**</t>
  </si>
  <si>
    <t>Стоимость,
руб./тн</t>
  </si>
  <si>
    <t>Стоимость,
руб./п.м.</t>
  </si>
  <si>
    <t>Количество,
метров в тонне</t>
  </si>
  <si>
    <t>**  Усредненная цена заводов производителей на объем от 120 тонн.</t>
  </si>
  <si>
    <t>* Теоретическое количествоо метров арматуры AIII в  1 тонне.</t>
  </si>
  <si>
    <t>22  AIII</t>
  </si>
  <si>
    <t>20  AIII</t>
  </si>
  <si>
    <t>18  AIII</t>
  </si>
  <si>
    <t>14  AIII</t>
  </si>
  <si>
    <t>12  AIII</t>
  </si>
  <si>
    <t>6  AIII</t>
  </si>
  <si>
    <t>Сравнительный анализ проведен согласно результатам испытаний на растяжение,</t>
  </si>
  <si>
    <t>временное сопротивление раазрыву металлической арматуры AIII (A400C) ГОСТ 5781-82 равен 360Мпа,</t>
  </si>
  <si>
    <t xml:space="preserve"> стеклопластиковой арматуры - 1200 Мпа, базальтовой арматуры - 1300 Мпа.</t>
  </si>
  <si>
    <r>
      <t>При заказе композитной арматуры
предусматриваются скидки</t>
    </r>
    <r>
      <rPr>
        <b/>
        <i/>
        <sz val="16"/>
        <rFont val="Arial Cyr"/>
        <family val="0"/>
      </rPr>
      <t>!!!</t>
    </r>
  </si>
  <si>
    <t>* цена указана без стоимости столба</t>
  </si>
  <si>
    <t>Арматурные каркасы</t>
  </si>
  <si>
    <t>от 36 000 руб./тн</t>
  </si>
  <si>
    <t>ОГРАЖДЕНИЯ</t>
  </si>
  <si>
    <t>ЧТПЗ/СТЗ</t>
  </si>
  <si>
    <t>ВМЗ/ЭТЗ/ММК</t>
  </si>
  <si>
    <t>6,0 - 9,0</t>
  </si>
  <si>
    <t>6,0 - 11,7</t>
  </si>
  <si>
    <t>Ф 10 х 1,1 м    - 50 руб.</t>
  </si>
  <si>
    <t>Ф 8 х 1,6 м      - 50 руб.</t>
  </si>
  <si>
    <t>Ф 8 х 1,3 м      - 45 руб.</t>
  </si>
  <si>
    <t>Ф 8 х 1,1 м      - 40 руб.</t>
  </si>
  <si>
    <t>1,3 - 1,6 м         - 30 руб.</t>
  </si>
  <si>
    <r>
      <t>ДУ 15 (1/2") ГГ рычаг</t>
    </r>
    <r>
      <rPr>
        <i/>
        <sz val="7"/>
        <rFont val="Arial"/>
        <family val="2"/>
      </rPr>
      <t xml:space="preserve">   (вн.-вн.)</t>
    </r>
  </si>
  <si>
    <r>
      <t>ДУ 15 (1/2") ГГ бабочка</t>
    </r>
    <r>
      <rPr>
        <i/>
        <sz val="7"/>
        <rFont val="Arial"/>
        <family val="2"/>
      </rPr>
      <t xml:space="preserve">   (вн.-вн.)</t>
    </r>
  </si>
  <si>
    <r>
      <t>ДУ 15 (1/2") ГШ рычаг</t>
    </r>
    <r>
      <rPr>
        <i/>
        <sz val="7"/>
        <rFont val="Arial"/>
        <family val="2"/>
      </rPr>
      <t xml:space="preserve">   (вн.-нар.)</t>
    </r>
  </si>
  <si>
    <r>
      <t>ДУ 20 (3/4") ГГ рычаг</t>
    </r>
    <r>
      <rPr>
        <i/>
        <sz val="7"/>
        <rFont val="Arial"/>
        <family val="2"/>
      </rPr>
      <t xml:space="preserve">   (вн.-вн.)</t>
    </r>
  </si>
  <si>
    <r>
      <t>ДУ 20 (3/4") ГГ бабочка</t>
    </r>
    <r>
      <rPr>
        <i/>
        <sz val="7"/>
        <rFont val="Arial"/>
        <family val="2"/>
      </rPr>
      <t xml:space="preserve">   (вн.-вн.)</t>
    </r>
  </si>
  <si>
    <r>
      <t>ДУ 20 (3/4") ГШ рычаг</t>
    </r>
    <r>
      <rPr>
        <i/>
        <sz val="7"/>
        <rFont val="Arial"/>
        <family val="2"/>
      </rPr>
      <t xml:space="preserve">   (вн.-нар.)</t>
    </r>
  </si>
  <si>
    <r>
      <t>ДУ 25 (1") ГГ рычаг</t>
    </r>
    <r>
      <rPr>
        <i/>
        <sz val="7"/>
        <rFont val="Arial"/>
        <family val="2"/>
      </rPr>
      <t xml:space="preserve">   (вн.-вн.)</t>
    </r>
  </si>
  <si>
    <r>
      <t>ДУ 25 (1") ГГ бабочка</t>
    </r>
    <r>
      <rPr>
        <i/>
        <sz val="7"/>
        <rFont val="Arial"/>
        <family val="2"/>
      </rPr>
      <t xml:space="preserve">   (вн.-вн.)</t>
    </r>
  </si>
  <si>
    <r>
      <t>ДУ 25 (1") ГШ рычаг</t>
    </r>
    <r>
      <rPr>
        <i/>
        <sz val="7"/>
        <rFont val="Arial"/>
        <family val="2"/>
      </rPr>
      <t xml:space="preserve">   (вн.-нар.)</t>
    </r>
  </si>
  <si>
    <r>
      <t>ДУ 25 (1") ГШ бабочка</t>
    </r>
    <r>
      <rPr>
        <i/>
        <sz val="7"/>
        <rFont val="Arial"/>
        <family val="2"/>
      </rPr>
      <t xml:space="preserve">   (вн.-нар.)</t>
    </r>
  </si>
  <si>
    <r>
      <t>ДУ 32 (1 1/4") ГГ рычаг</t>
    </r>
    <r>
      <rPr>
        <i/>
        <sz val="7"/>
        <rFont val="Arial"/>
        <family val="2"/>
      </rPr>
      <t xml:space="preserve">   (вн.-вн.)</t>
    </r>
  </si>
  <si>
    <r>
      <t>ДУ 32 (1 1/4") ГШ рычаг</t>
    </r>
    <r>
      <rPr>
        <i/>
        <sz val="7"/>
        <rFont val="Arial"/>
        <family val="2"/>
      </rPr>
      <t xml:space="preserve">   (вн.-нар.)</t>
    </r>
  </si>
  <si>
    <r>
      <t>ДУ 40 (1 1/2") ГГ рычаг</t>
    </r>
    <r>
      <rPr>
        <i/>
        <sz val="7"/>
        <rFont val="Arial"/>
        <family val="2"/>
      </rPr>
      <t xml:space="preserve">   (вн.-вн.)</t>
    </r>
  </si>
  <si>
    <r>
      <t>ДУ 40 (1 1/2") ГШ рычаг</t>
    </r>
    <r>
      <rPr>
        <i/>
        <sz val="7"/>
        <rFont val="Arial"/>
        <family val="2"/>
      </rPr>
      <t xml:space="preserve">   (вн.-нар.)</t>
    </r>
  </si>
  <si>
    <r>
      <t>ДУ 50 (2") ГГ рычаг</t>
    </r>
    <r>
      <rPr>
        <i/>
        <sz val="7"/>
        <rFont val="Arial"/>
        <family val="2"/>
      </rPr>
      <t xml:space="preserve">   (вн.-вн.)</t>
    </r>
  </si>
  <si>
    <r>
      <t>ДУ 65 (2 1/2") ГГ рычаг</t>
    </r>
    <r>
      <rPr>
        <i/>
        <sz val="7"/>
        <rFont val="Arial"/>
        <family val="2"/>
      </rPr>
      <t xml:space="preserve">   (вн.-вн.)</t>
    </r>
  </si>
  <si>
    <r>
      <t>ДУ 75 (3") ГГ рычаг</t>
    </r>
    <r>
      <rPr>
        <i/>
        <sz val="7"/>
        <rFont val="Arial"/>
        <family val="2"/>
      </rPr>
      <t xml:space="preserve">   (вн.-вн.)</t>
    </r>
  </si>
  <si>
    <r>
      <t>ДУ 100 (4") ГГ рычаг</t>
    </r>
    <r>
      <rPr>
        <i/>
        <sz val="7"/>
        <rFont val="Arial"/>
        <family val="2"/>
      </rPr>
      <t xml:space="preserve">   (вн.-вн.)</t>
    </r>
  </si>
  <si>
    <r>
      <t>ДУ 15 (1/2") ГШ бабочка</t>
    </r>
    <r>
      <rPr>
        <i/>
        <sz val="7"/>
        <rFont val="Arial"/>
        <family val="2"/>
      </rPr>
      <t xml:space="preserve">  (вн.-нар.)</t>
    </r>
  </si>
  <si>
    <r>
      <t>ДУ 20 (3/4") ГШ бабочка</t>
    </r>
    <r>
      <rPr>
        <i/>
        <sz val="7"/>
        <rFont val="Arial"/>
        <family val="2"/>
      </rPr>
      <t xml:space="preserve">  (вн.-нар.)</t>
    </r>
  </si>
  <si>
    <t>УМК</t>
  </si>
  <si>
    <t>форточка</t>
  </si>
  <si>
    <t>дверь + форточка</t>
  </si>
  <si>
    <t>без двери</t>
  </si>
  <si>
    <t>стенка</t>
  </si>
  <si>
    <t>дверь</t>
  </si>
  <si>
    <r>
      <t>3950</t>
    </r>
    <r>
      <rPr>
        <b/>
        <sz val="20"/>
        <rFont val="Times New Roman Cyr"/>
        <family val="1"/>
      </rPr>
      <t xml:space="preserve"> </t>
    </r>
    <r>
      <rPr>
        <b/>
        <sz val="14"/>
        <rFont val="Times New Roman Cyr"/>
        <family val="1"/>
      </rPr>
      <t>руб.</t>
    </r>
  </si>
  <si>
    <r>
      <t>4950</t>
    </r>
    <r>
      <rPr>
        <b/>
        <sz val="20"/>
        <rFont val="Times New Roman Cyr"/>
        <family val="1"/>
      </rPr>
      <t xml:space="preserve"> </t>
    </r>
    <r>
      <rPr>
        <b/>
        <sz val="14"/>
        <rFont val="Times New Roman Cyr"/>
        <family val="1"/>
      </rPr>
      <t>руб.</t>
    </r>
  </si>
  <si>
    <r>
      <t>5950</t>
    </r>
    <r>
      <rPr>
        <b/>
        <sz val="20"/>
        <rFont val="Times New Roman Cyr"/>
        <family val="1"/>
      </rPr>
      <t xml:space="preserve"> </t>
    </r>
    <r>
      <rPr>
        <b/>
        <sz val="14"/>
        <rFont val="Times New Roman Cyr"/>
        <family val="1"/>
      </rPr>
      <t>руб.</t>
    </r>
  </si>
  <si>
    <t>каркасы теплиц</t>
  </si>
  <si>
    <r>
      <t xml:space="preserve">от </t>
    </r>
    <r>
      <rPr>
        <sz val="33"/>
        <color indexed="10"/>
        <rFont val="TimesETX"/>
        <family val="0"/>
      </rPr>
      <t>3950</t>
    </r>
    <r>
      <rPr>
        <sz val="24"/>
        <color indexed="10"/>
        <rFont val="TimesETX"/>
        <family val="0"/>
      </rPr>
      <t xml:space="preserve"> руб.</t>
    </r>
  </si>
  <si>
    <t>Обрезь                        - 7 руб.</t>
  </si>
  <si>
    <r>
      <t xml:space="preserve"> +</t>
    </r>
    <r>
      <rPr>
        <b/>
        <sz val="14"/>
        <rFont val="Times New Roman Cyr"/>
        <family val="1"/>
      </rPr>
      <t xml:space="preserve"> </t>
    </r>
    <r>
      <rPr>
        <b/>
        <sz val="28"/>
        <rFont val="Times New Roman Cyr"/>
        <family val="1"/>
      </rPr>
      <t>150</t>
    </r>
    <r>
      <rPr>
        <b/>
        <sz val="14"/>
        <rFont val="Times New Roman Cyr"/>
        <family val="1"/>
      </rPr>
      <t xml:space="preserve"> руб.</t>
    </r>
  </si>
  <si>
    <r>
      <t xml:space="preserve"> +</t>
    </r>
    <r>
      <rPr>
        <b/>
        <sz val="14"/>
        <rFont val="Times New Roman Cyr"/>
        <family val="1"/>
      </rPr>
      <t xml:space="preserve"> </t>
    </r>
    <r>
      <rPr>
        <b/>
        <sz val="28"/>
        <rFont val="Times New Roman Cyr"/>
        <family val="1"/>
      </rPr>
      <t>500</t>
    </r>
    <r>
      <rPr>
        <b/>
        <sz val="14"/>
        <rFont val="Times New Roman Cyr"/>
        <family val="1"/>
      </rPr>
      <t xml:space="preserve"> руб.</t>
    </r>
  </si>
  <si>
    <r>
      <t xml:space="preserve"> +</t>
    </r>
    <r>
      <rPr>
        <b/>
        <sz val="14"/>
        <rFont val="Times New Roman Cyr"/>
        <family val="1"/>
      </rPr>
      <t xml:space="preserve"> </t>
    </r>
    <r>
      <rPr>
        <b/>
        <sz val="28"/>
        <rFont val="Times New Roman Cyr"/>
        <family val="1"/>
      </rPr>
      <t>550</t>
    </r>
    <r>
      <rPr>
        <b/>
        <sz val="14"/>
        <rFont val="Times New Roman Cyr"/>
        <family val="1"/>
      </rPr>
      <t xml:space="preserve"> руб.</t>
    </r>
  </si>
  <si>
    <r>
      <t xml:space="preserve"> +</t>
    </r>
    <r>
      <rPr>
        <b/>
        <sz val="14"/>
        <rFont val="Times New Roman Cyr"/>
        <family val="1"/>
      </rPr>
      <t xml:space="preserve"> </t>
    </r>
    <r>
      <rPr>
        <b/>
        <sz val="28"/>
        <rFont val="Times New Roman Cyr"/>
        <family val="1"/>
      </rPr>
      <t>850</t>
    </r>
    <r>
      <rPr>
        <b/>
        <sz val="14"/>
        <rFont val="Times New Roman Cyr"/>
        <family val="1"/>
      </rPr>
      <t xml:space="preserve"> руб.</t>
    </r>
  </si>
  <si>
    <r>
      <t>Варианты торцевых сторон теплицы</t>
    </r>
    <r>
      <rPr>
        <b/>
        <u val="single"/>
        <sz val="12"/>
        <rFont val="Arial Cyr"/>
        <family val="0"/>
      </rPr>
      <t>*</t>
    </r>
  </si>
  <si>
    <t xml:space="preserve">  Для обеспечения долговечности эксплуатации теплицы рекомендуется устанавливать ее на предварительно подготовленную основу – фундамент, изготавливаемый исходя из ее размеров по периметру основания, например в виде рамы из бруса или досок шириной 100…200 мм, что значительно снизит воздействие влаги  открытого грунта и защитит от коррозии. Следует прикрепить каркас теплицы к фундаменту при помощи шурупов, болтов или анкеров для предотвращения  опрокидывания при сильных порывах ветра. Зимой рекомендуется внутри теплицы ставить подпорки под дуги  каркаса для предотвращения  деформации при большой снеговой нагрузке.</t>
  </si>
  <si>
    <t xml:space="preserve">  Теплица представляет собой сборный каркас арочного типа из металлических труб 20х20х1,5 мм, который покрывается сотовым поликарбонатом или полиэтиленовой пленкой (в комплект поставки не входит). Детали каркаса состоят из дугообразных (радиус 1500 мм) и продольных элементов (длиной до 2000 мм).  </t>
  </si>
  <si>
    <r>
      <t>3 х 2 м</t>
    </r>
    <r>
      <rPr>
        <sz val="8"/>
        <rFont val="Arial Cyr"/>
        <family val="0"/>
      </rPr>
      <t xml:space="preserve">
</t>
    </r>
    <r>
      <rPr>
        <i/>
        <sz val="8"/>
        <rFont val="Arial Cyr"/>
        <family val="0"/>
      </rPr>
      <t>(ширина х длина)</t>
    </r>
  </si>
  <si>
    <r>
      <t>3 х 4 м</t>
    </r>
    <r>
      <rPr>
        <sz val="8"/>
        <rFont val="Arial Cyr"/>
        <family val="0"/>
      </rPr>
      <t xml:space="preserve">
</t>
    </r>
    <r>
      <rPr>
        <i/>
        <sz val="8"/>
        <rFont val="Arial Cyr"/>
        <family val="0"/>
      </rPr>
      <t>(ширина х длина)</t>
    </r>
  </si>
  <si>
    <r>
      <t>3 х 6 м</t>
    </r>
    <r>
      <rPr>
        <sz val="8"/>
        <rFont val="Arial Cyr"/>
        <family val="0"/>
      </rPr>
      <t xml:space="preserve">
</t>
    </r>
    <r>
      <rPr>
        <i/>
        <sz val="8"/>
        <rFont val="Arial Cyr"/>
        <family val="0"/>
      </rPr>
      <t>(ширина х длина)</t>
    </r>
  </si>
  <si>
    <t>* цена указана за одну сторону + к стоимости стандартного каркаса</t>
  </si>
  <si>
    <t>КОЛЫШКИ</t>
  </si>
  <si>
    <t>Толщина: Ф 6мм</t>
  </si>
  <si>
    <t>Длина:</t>
  </si>
  <si>
    <t>1,1 м</t>
  </si>
  <si>
    <t>1,4 м</t>
  </si>
  <si>
    <t>Толщина: Ф 8мм</t>
  </si>
  <si>
    <t>из арматуры</t>
  </si>
  <si>
    <t xml:space="preserve">Длина:  </t>
  </si>
  <si>
    <r>
      <t xml:space="preserve"> -</t>
    </r>
    <r>
      <rPr>
        <b/>
        <i/>
        <sz val="18"/>
        <rFont val="Arial Cyr"/>
        <family val="0"/>
      </rPr>
      <t xml:space="preserve"> </t>
    </r>
    <r>
      <rPr>
        <b/>
        <i/>
        <sz val="22"/>
        <rFont val="Arial Cyr"/>
        <family val="0"/>
      </rPr>
      <t>17</t>
    </r>
    <r>
      <rPr>
        <b/>
        <i/>
        <sz val="11"/>
        <rFont val="Arial Cyr"/>
        <family val="0"/>
      </rPr>
      <t xml:space="preserve"> руб./шт</t>
    </r>
  </si>
  <si>
    <r>
      <t xml:space="preserve"> - </t>
    </r>
    <r>
      <rPr>
        <b/>
        <i/>
        <sz val="22"/>
        <rFont val="Arial Cyr"/>
        <family val="0"/>
      </rPr>
      <t>19</t>
    </r>
    <r>
      <rPr>
        <b/>
        <i/>
        <sz val="11"/>
        <rFont val="Arial Cyr"/>
        <family val="0"/>
      </rPr>
      <t xml:space="preserve"> руб./шт</t>
    </r>
  </si>
  <si>
    <r>
      <t xml:space="preserve"> - </t>
    </r>
    <r>
      <rPr>
        <b/>
        <i/>
        <sz val="22"/>
        <rFont val="Arial Cyr"/>
        <family val="0"/>
      </rPr>
      <t>23</t>
    </r>
    <r>
      <rPr>
        <b/>
        <i/>
        <sz val="11"/>
        <rFont val="Arial Cyr"/>
        <family val="0"/>
      </rPr>
      <t xml:space="preserve"> руб./шт</t>
    </r>
  </si>
  <si>
    <r>
      <t xml:space="preserve"> - </t>
    </r>
    <r>
      <rPr>
        <b/>
        <i/>
        <sz val="22"/>
        <rFont val="Arial Cyr"/>
        <family val="0"/>
      </rPr>
      <t>26</t>
    </r>
    <r>
      <rPr>
        <b/>
        <i/>
        <sz val="11"/>
        <rFont val="Arial Cyr"/>
        <family val="0"/>
      </rPr>
      <t xml:space="preserve"> руб./шт</t>
    </r>
  </si>
  <si>
    <t>Ф 10 х 1,3 м    - 60 руб.</t>
  </si>
  <si>
    <t>Ф 10 х 1,6 м    - 70 руб.</t>
  </si>
  <si>
    <t>8/10  AIII</t>
  </si>
  <si>
    <t>2 531*/1620*</t>
  </si>
  <si>
    <t>11,62/18,14</t>
  </si>
  <si>
    <t>170х1000  ТУ</t>
  </si>
  <si>
    <t>170х2000  ТУ</t>
  </si>
  <si>
    <t>620х1000  ТУ</t>
  </si>
  <si>
    <t>620х2000  ТУ</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</si>
</sst>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0.0"/>
    <numFmt numFmtId="169" formatCode="[$-FC19]d\ mmmm\ yyyy\ &quot;г.&quot;"/>
    <numFmt numFmtId="170" formatCode="0.000"/>
    <numFmt numFmtId="171" formatCode="0.00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109">
    <font>
      <sz val="10"/>
      <name val="Arial Cyr"/>
      <family val="0"/>
    </font>
    <font>
      <sz val="10"/>
      <name val="Arial"/>
      <family val="2"/>
    </font>
    <font>
      <b/>
      <sz val="16"/>
      <name val="Arial"/>
      <family val="2"/>
    </font>
    <font>
      <b/>
      <sz val="12"/>
      <name val="Arial"/>
      <family val="2"/>
    </font>
    <font>
      <b/>
      <sz val="7"/>
      <name val="Arial"/>
      <family val="2"/>
    </font>
    <font>
      <sz val="12"/>
      <name val="Arial"/>
      <family val="2"/>
    </font>
    <font>
      <b/>
      <i/>
      <sz val="10"/>
      <name val="Arial"/>
      <family val="2"/>
    </font>
    <font>
      <b/>
      <i/>
      <sz val="9"/>
      <name val="Arial"/>
      <family val="2"/>
    </font>
    <font>
      <b/>
      <i/>
      <sz val="14"/>
      <name val="Arial"/>
      <family val="2"/>
    </font>
    <font>
      <b/>
      <sz val="14"/>
      <name val="Arial"/>
      <family val="2"/>
    </font>
    <font>
      <b/>
      <sz val="20"/>
      <name val="Palatino Linotype"/>
      <family val="1"/>
    </font>
    <font>
      <sz val="14"/>
      <name val="Arial"/>
      <family val="2"/>
    </font>
    <font>
      <sz val="16"/>
      <name val="Arial Cyr"/>
      <family val="0"/>
    </font>
    <font>
      <b/>
      <sz val="10"/>
      <name val="Arial"/>
      <family val="2"/>
    </font>
    <font>
      <sz val="12"/>
      <name val="Arial Cyr"/>
      <family val="0"/>
    </font>
    <font>
      <b/>
      <i/>
      <sz val="12"/>
      <name val="Arial Cyr"/>
      <family val="0"/>
    </font>
    <font>
      <u val="single"/>
      <sz val="10"/>
      <color indexed="12"/>
      <name val="Arial Cyr"/>
      <family val="0"/>
    </font>
    <font>
      <u val="single"/>
      <sz val="10"/>
      <color indexed="36"/>
      <name val="Arial Cyr"/>
      <family val="0"/>
    </font>
    <font>
      <b/>
      <sz val="8"/>
      <name val="Arial"/>
      <family val="2"/>
    </font>
    <font>
      <i/>
      <sz val="10"/>
      <name val="Arial Cyr"/>
      <family val="0"/>
    </font>
    <font>
      <i/>
      <sz val="10"/>
      <name val="Arial"/>
      <family val="2"/>
    </font>
    <font>
      <b/>
      <i/>
      <sz val="11"/>
      <name val="Arial"/>
      <family val="2"/>
    </font>
    <font>
      <b/>
      <i/>
      <sz val="24"/>
      <name val="Times New Roman"/>
      <family val="1"/>
    </font>
    <font>
      <i/>
      <sz val="9"/>
      <name val="Arial"/>
      <family val="2"/>
    </font>
    <font>
      <b/>
      <i/>
      <sz val="16"/>
      <name val="Arial Cyr"/>
      <family val="0"/>
    </font>
    <font>
      <b/>
      <i/>
      <sz val="10"/>
      <name val="Arial Cyr"/>
      <family val="0"/>
    </font>
    <font>
      <i/>
      <sz val="12"/>
      <name val="Arial Cyr"/>
      <family val="0"/>
    </font>
    <font>
      <b/>
      <i/>
      <u val="single"/>
      <sz val="12"/>
      <name val="Arial Cyr"/>
      <family val="0"/>
    </font>
    <font>
      <b/>
      <sz val="10"/>
      <name val="Palatino Linotype"/>
      <family val="1"/>
    </font>
    <font>
      <b/>
      <i/>
      <sz val="20"/>
      <name val="Arial"/>
      <family val="2"/>
    </font>
    <font>
      <i/>
      <sz val="20"/>
      <name val="Arial Cyr"/>
      <family val="0"/>
    </font>
    <font>
      <b/>
      <i/>
      <sz val="12"/>
      <name val="Arial"/>
      <family val="2"/>
    </font>
    <font>
      <b/>
      <u val="single"/>
      <sz val="18"/>
      <name val="Times New Roman"/>
      <family val="1"/>
    </font>
    <font>
      <sz val="12"/>
      <name val="Times New Roman"/>
      <family val="1"/>
    </font>
    <font>
      <b/>
      <sz val="13"/>
      <name val="Arial"/>
      <family val="2"/>
    </font>
    <font>
      <b/>
      <u val="single"/>
      <sz val="16"/>
      <name val="Arial"/>
      <family val="2"/>
    </font>
    <font>
      <sz val="8"/>
      <name val="Arial"/>
      <family val="2"/>
    </font>
    <font>
      <b/>
      <u val="single"/>
      <sz val="10"/>
      <name val="Arial"/>
      <family val="2"/>
    </font>
    <font>
      <b/>
      <u val="single"/>
      <sz val="13"/>
      <name val="Arial"/>
      <family val="2"/>
    </font>
    <font>
      <b/>
      <u val="single"/>
      <sz val="14"/>
      <name val="Arial"/>
      <family val="2"/>
    </font>
    <font>
      <sz val="6"/>
      <name val="Arial"/>
      <family val="2"/>
    </font>
    <font>
      <b/>
      <sz val="4"/>
      <name val="Arial"/>
      <family val="2"/>
    </font>
    <font>
      <sz val="4"/>
      <name val="Arial"/>
      <family val="2"/>
    </font>
    <font>
      <sz val="14"/>
      <name val="Arial Cyr"/>
      <family val="0"/>
    </font>
    <font>
      <b/>
      <sz val="12"/>
      <name val="Arial Cyr"/>
      <family val="0"/>
    </font>
    <font>
      <b/>
      <i/>
      <sz val="14"/>
      <name val="Arial Cyr"/>
      <family val="0"/>
    </font>
    <font>
      <sz val="9"/>
      <name val="Arial"/>
      <family val="2"/>
    </font>
    <font>
      <b/>
      <i/>
      <u val="single"/>
      <sz val="20"/>
      <name val="Arial Cyr"/>
      <family val="0"/>
    </font>
    <font>
      <b/>
      <sz val="14"/>
      <name val="Arial Cyr"/>
      <family val="0"/>
    </font>
    <font>
      <sz val="20"/>
      <name val="Arial Cyr"/>
      <family val="0"/>
    </font>
    <font>
      <b/>
      <i/>
      <sz val="20"/>
      <name val="Arial Cyr"/>
      <family val="0"/>
    </font>
    <font>
      <sz val="11"/>
      <name val="Arial Cyr"/>
      <family val="0"/>
    </font>
    <font>
      <sz val="11"/>
      <name val="Arial"/>
      <family val="2"/>
    </font>
    <font>
      <b/>
      <u val="single"/>
      <sz val="20"/>
      <name val="Arial"/>
      <family val="2"/>
    </font>
    <font>
      <i/>
      <sz val="8"/>
      <name val="Arial"/>
      <family val="2"/>
    </font>
    <font>
      <sz val="8"/>
      <name val="Arial Cyr"/>
      <family val="0"/>
    </font>
    <font>
      <b/>
      <sz val="8"/>
      <name val="Arial Cyr"/>
      <family val="0"/>
    </font>
    <font>
      <b/>
      <u val="single"/>
      <sz val="16"/>
      <name val="Arial Cyr"/>
      <family val="0"/>
    </font>
    <font>
      <i/>
      <sz val="15"/>
      <name val="Arial Cyr"/>
      <family val="0"/>
    </font>
    <font>
      <b/>
      <u val="single"/>
      <sz val="12"/>
      <name val="Arial"/>
      <family val="2"/>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8"/>
      <name val="Arial Cyr"/>
      <family val="0"/>
    </font>
    <font>
      <b/>
      <i/>
      <u val="single"/>
      <sz val="24"/>
      <name val="Arial Cyr"/>
      <family val="0"/>
    </font>
    <font>
      <b/>
      <i/>
      <sz val="19"/>
      <name val="Arial Cyr"/>
      <family val="0"/>
    </font>
    <font>
      <i/>
      <sz val="8"/>
      <name val="Arial Cyr"/>
      <family val="0"/>
    </font>
    <font>
      <b/>
      <i/>
      <sz val="8"/>
      <name val="Times New Roman"/>
      <family val="1"/>
    </font>
    <font>
      <b/>
      <i/>
      <sz val="8"/>
      <name val="Arial Cyr"/>
      <family val="0"/>
    </font>
    <font>
      <sz val="24"/>
      <color indexed="10"/>
      <name val="TimesETX"/>
      <family val="0"/>
    </font>
    <font>
      <sz val="33"/>
      <color indexed="10"/>
      <name val="TimesETX"/>
      <family val="0"/>
    </font>
    <font>
      <b/>
      <i/>
      <u val="single"/>
      <sz val="14"/>
      <name val="Arial Cyr"/>
      <family val="0"/>
    </font>
    <font>
      <b/>
      <i/>
      <sz val="11"/>
      <name val="Arial Cyr"/>
      <family val="0"/>
    </font>
    <font>
      <b/>
      <i/>
      <u val="single"/>
      <sz val="16"/>
      <name val="Arial Cyr"/>
      <family val="0"/>
    </font>
    <font>
      <b/>
      <sz val="11"/>
      <name val="Arial Cyr"/>
      <family val="0"/>
    </font>
    <font>
      <b/>
      <sz val="12"/>
      <name val="Times New Roman"/>
      <family val="1"/>
    </font>
    <font>
      <i/>
      <sz val="9"/>
      <name val="Arial Cyr"/>
      <family val="0"/>
    </font>
    <font>
      <b/>
      <i/>
      <sz val="9.5"/>
      <name val="Arial Cyr"/>
      <family val="0"/>
    </font>
    <font>
      <b/>
      <sz val="13"/>
      <name val="Arial Cyr"/>
      <family val="0"/>
    </font>
    <font>
      <b/>
      <sz val="30"/>
      <name val="HeliosBlack"/>
      <family val="2"/>
    </font>
    <font>
      <b/>
      <sz val="16"/>
      <name val="Arial Cyr"/>
      <family val="0"/>
    </font>
    <font>
      <b/>
      <sz val="18"/>
      <name val="Arial Cyr"/>
      <family val="0"/>
    </font>
    <font>
      <b/>
      <sz val="28"/>
      <name val="HeliosBlack"/>
      <family val="2"/>
    </font>
    <font>
      <b/>
      <sz val="11"/>
      <name val="Arial"/>
      <family val="2"/>
    </font>
    <font>
      <i/>
      <sz val="7"/>
      <name val="Arial"/>
      <family val="2"/>
    </font>
    <font>
      <b/>
      <sz val="20"/>
      <name val="Times New Roman Cyr"/>
      <family val="1"/>
    </font>
    <font>
      <b/>
      <sz val="14"/>
      <name val="Times New Roman Cyr"/>
      <family val="1"/>
    </font>
    <font>
      <b/>
      <sz val="28"/>
      <name val="Times New Roman Cyr"/>
      <family val="1"/>
    </font>
    <font>
      <b/>
      <sz val="32"/>
      <name val="Arbat-Bold"/>
      <family val="0"/>
    </font>
    <font>
      <b/>
      <sz val="26"/>
      <name val="ArbatC"/>
      <family val="0"/>
    </font>
    <font>
      <sz val="14"/>
      <name val="Times New Roman Cyr"/>
      <family val="1"/>
    </font>
    <font>
      <b/>
      <u val="single"/>
      <sz val="12"/>
      <name val="Arial Cyr"/>
      <family val="0"/>
    </font>
    <font>
      <b/>
      <sz val="20"/>
      <name val="HeliosBlack"/>
      <family val="2"/>
    </font>
    <font>
      <b/>
      <i/>
      <sz val="22"/>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mediu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medium"/>
      <right style="medium"/>
      <top style="medium"/>
      <bottom style="medium"/>
    </border>
    <border>
      <left style="thin"/>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style="thin"/>
    </border>
    <border>
      <left>
        <color indexed="63"/>
      </left>
      <right style="thin"/>
      <top style="thin"/>
      <bottom>
        <color indexed="63"/>
      </bottom>
    </border>
    <border>
      <left style="medium"/>
      <right style="thin"/>
      <top style="medium"/>
      <bottom style="mediu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style="medium"/>
      <bottom style="thin"/>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xf numFmtId="0" fontId="68" fillId="7" borderId="1" applyNumberFormat="0" applyAlignment="0" applyProtection="0"/>
    <xf numFmtId="0" fontId="69" fillId="20" borderId="2" applyNumberFormat="0" applyAlignment="0" applyProtection="0"/>
    <xf numFmtId="0" fontId="70"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5" fillId="0" borderId="6" applyNumberFormat="0" applyFill="0" applyAlignment="0" applyProtection="0"/>
    <xf numFmtId="0" fontId="72" fillId="21" borderId="7" applyNumberFormat="0" applyAlignment="0" applyProtection="0"/>
    <xf numFmtId="0" fontId="61" fillId="0" borderId="0" applyNumberFormat="0" applyFill="0" applyBorder="0" applyAlignment="0" applyProtection="0"/>
    <xf numFmtId="0" fontId="67" fillId="22" borderId="0" applyNumberFormat="0" applyBorder="0" applyAlignment="0" applyProtection="0"/>
    <xf numFmtId="0" fontId="1" fillId="0" borderId="0">
      <alignment/>
      <protection/>
    </xf>
    <xf numFmtId="0" fontId="17" fillId="0" borderId="0" applyNumberFormat="0" applyFill="0" applyBorder="0" applyAlignment="0" applyProtection="0"/>
    <xf numFmtId="0" fontId="66" fillId="3" borderId="0" applyNumberFormat="0" applyBorder="0" applyAlignment="0" applyProtection="0"/>
    <xf numFmtId="0" fontId="7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4" borderId="0" applyNumberFormat="0" applyBorder="0" applyAlignment="0" applyProtection="0"/>
  </cellStyleXfs>
  <cellXfs count="718">
    <xf numFmtId="0" fontId="0" fillId="0" borderId="0" xfId="0" applyAlignment="1">
      <alignment/>
    </xf>
    <xf numFmtId="0" fontId="6" fillId="0" borderId="0" xfId="53" applyFont="1" applyFill="1" applyBorder="1">
      <alignment/>
      <protection/>
    </xf>
    <xf numFmtId="0" fontId="2" fillId="0" borderId="0" xfId="53" applyFont="1" applyFill="1" applyBorder="1" applyAlignment="1">
      <alignment horizontal="center"/>
      <protection/>
    </xf>
    <xf numFmtId="0" fontId="0" fillId="0" borderId="0" xfId="0" applyBorder="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xf>
    <xf numFmtId="0" fontId="10" fillId="0" borderId="0" xfId="0" applyFont="1" applyBorder="1" applyAlignment="1">
      <alignment horizontal="left"/>
    </xf>
    <xf numFmtId="0" fontId="0" fillId="0" borderId="0" xfId="0" applyFont="1" applyBorder="1" applyAlignment="1">
      <alignment/>
    </xf>
    <xf numFmtId="1" fontId="13" fillId="0" borderId="0" xfId="53" applyNumberFormat="1" applyFont="1" applyFill="1" applyBorder="1" applyAlignment="1">
      <alignment horizontal="center"/>
      <protection/>
    </xf>
    <xf numFmtId="0" fontId="19" fillId="0" borderId="0" xfId="0" applyFont="1" applyAlignment="1">
      <alignment/>
    </xf>
    <xf numFmtId="0" fontId="20" fillId="0" borderId="0" xfId="0" applyFont="1" applyFill="1" applyBorder="1" applyAlignment="1">
      <alignment/>
    </xf>
    <xf numFmtId="0" fontId="26" fillId="0" borderId="0" xfId="0" applyFont="1" applyAlignment="1">
      <alignment/>
    </xf>
    <xf numFmtId="0" fontId="27" fillId="0" borderId="0" xfId="0" applyFont="1" applyAlignment="1">
      <alignment/>
    </xf>
    <xf numFmtId="0" fontId="28" fillId="0" borderId="0" xfId="0" applyFont="1" applyBorder="1" applyAlignment="1">
      <alignment horizontal="left"/>
    </xf>
    <xf numFmtId="0" fontId="0" fillId="0" borderId="0" xfId="0" applyAlignment="1">
      <alignment vertic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1" fontId="4" fillId="0" borderId="10" xfId="0" applyNumberFormat="1" applyFont="1" applyBorder="1" applyAlignment="1">
      <alignment horizontal="center" vertical="center"/>
    </xf>
    <xf numFmtId="2" fontId="11" fillId="24" borderId="11" xfId="0" applyNumberFormat="1" applyFont="1" applyFill="1" applyBorder="1" applyAlignment="1">
      <alignment horizontal="center" vertical="center"/>
    </xf>
    <xf numFmtId="0" fontId="11" fillId="24" borderId="11" xfId="0" applyFont="1" applyFill="1" applyBorder="1" applyAlignment="1">
      <alignment horizontal="center" vertical="center"/>
    </xf>
    <xf numFmtId="1" fontId="11" fillId="24" borderId="11" xfId="0" applyNumberFormat="1" applyFont="1" applyFill="1" applyBorder="1" applyAlignment="1">
      <alignment horizontal="center" vertical="center"/>
    </xf>
    <xf numFmtId="0" fontId="14" fillId="0" borderId="0" xfId="0" applyFont="1" applyAlignment="1">
      <alignment vertical="center"/>
    </xf>
    <xf numFmtId="168"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1" fontId="23" fillId="0" borderId="12" xfId="53" applyNumberFormat="1" applyFont="1" applyBorder="1" applyAlignment="1">
      <alignment horizontal="center" vertical="center"/>
      <protection/>
    </xf>
    <xf numFmtId="168" fontId="5" fillId="0" borderId="13"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12" fillId="0" borderId="0" xfId="0" applyFont="1" applyAlignment="1">
      <alignment vertical="center"/>
    </xf>
    <xf numFmtId="2" fontId="9" fillId="24" borderId="11" xfId="0" applyNumberFormat="1" applyFont="1" applyFill="1" applyBorder="1" applyAlignment="1">
      <alignment horizontal="center" vertical="center"/>
    </xf>
    <xf numFmtId="0" fontId="9" fillId="24" borderId="11" xfId="0" applyFont="1" applyFill="1" applyBorder="1" applyAlignment="1">
      <alignment horizontal="center" vertical="center"/>
    </xf>
    <xf numFmtId="1" fontId="9" fillId="24" borderId="11" xfId="0" applyNumberFormat="1" applyFont="1" applyFill="1" applyBorder="1" applyAlignment="1">
      <alignment horizontal="center" vertical="center"/>
    </xf>
    <xf numFmtId="0" fontId="5" fillId="0" borderId="13" xfId="0" applyFont="1" applyBorder="1" applyAlignment="1">
      <alignment horizontal="center" vertical="center"/>
    </xf>
    <xf numFmtId="0" fontId="4" fillId="0" borderId="12" xfId="0" applyFont="1" applyBorder="1" applyAlignment="1">
      <alignment horizontal="center" vertical="center"/>
    </xf>
    <xf numFmtId="2" fontId="5" fillId="24" borderId="11" xfId="0" applyNumberFormat="1" applyFont="1" applyFill="1" applyBorder="1" applyAlignment="1">
      <alignment horizontal="center" vertical="center"/>
    </xf>
    <xf numFmtId="0" fontId="5" fillId="24" borderId="11" xfId="0" applyFont="1" applyFill="1" applyBorder="1" applyAlignment="1">
      <alignment horizontal="center" vertical="center"/>
    </xf>
    <xf numFmtId="2" fontId="5" fillId="0" borderId="12" xfId="0" applyNumberFormat="1" applyFont="1" applyBorder="1" applyAlignment="1">
      <alignment horizontal="center" vertical="center"/>
    </xf>
    <xf numFmtId="2" fontId="1" fillId="24" borderId="11" xfId="0" applyNumberFormat="1" applyFont="1" applyFill="1" applyBorder="1" applyAlignment="1">
      <alignment horizontal="center" vertical="center"/>
    </xf>
    <xf numFmtId="0" fontId="0" fillId="0" borderId="0" xfId="0" applyFont="1" applyAlignment="1">
      <alignment/>
    </xf>
    <xf numFmtId="0" fontId="33" fillId="0" borderId="0" xfId="0" applyFont="1" applyAlignment="1">
      <alignment/>
    </xf>
    <xf numFmtId="0" fontId="0" fillId="0" borderId="0" xfId="0" applyAlignment="1">
      <alignment horizontal="center" vertical="center"/>
    </xf>
    <xf numFmtId="0" fontId="35"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horizontal="center" vertical="center"/>
    </xf>
    <xf numFmtId="0" fontId="41" fillId="0" borderId="0" xfId="0" applyFont="1" applyAlignment="1">
      <alignment horizontal="center" vertical="center"/>
    </xf>
    <xf numFmtId="0" fontId="35" fillId="0" borderId="0" xfId="0" applyFont="1" applyAlignment="1">
      <alignment vertical="center"/>
    </xf>
    <xf numFmtId="0" fontId="0" fillId="0" borderId="0" xfId="0" applyAlignment="1">
      <alignment horizontal="right"/>
    </xf>
    <xf numFmtId="0" fontId="43" fillId="0" borderId="0" xfId="0" applyFont="1" applyAlignment="1">
      <alignment/>
    </xf>
    <xf numFmtId="0" fontId="1" fillId="0" borderId="12" xfId="0" applyFont="1" applyBorder="1" applyAlignment="1">
      <alignment horizontal="center" vertical="center"/>
    </xf>
    <xf numFmtId="0" fontId="0" fillId="0" borderId="0" xfId="0" applyFill="1" applyBorder="1" applyAlignment="1">
      <alignment/>
    </xf>
    <xf numFmtId="0" fontId="22" fillId="0" borderId="0" xfId="0" applyFont="1" applyFill="1" applyBorder="1" applyAlignment="1">
      <alignment horizontal="left"/>
    </xf>
    <xf numFmtId="0" fontId="21" fillId="0" borderId="0" xfId="0" applyFont="1" applyFill="1" applyBorder="1" applyAlignment="1">
      <alignment/>
    </xf>
    <xf numFmtId="168" fontId="21" fillId="0" borderId="0" xfId="53" applyNumberFormat="1" applyFont="1" applyFill="1" applyBorder="1" applyAlignment="1">
      <alignment/>
      <protection/>
    </xf>
    <xf numFmtId="168" fontId="21" fillId="0" borderId="0" xfId="53" applyNumberFormat="1" applyFont="1" applyFill="1" applyBorder="1" applyAlignment="1">
      <alignment horizontal="right" vertical="top"/>
      <protection/>
    </xf>
    <xf numFmtId="168" fontId="7" fillId="0" borderId="14" xfId="53" applyNumberFormat="1" applyFont="1" applyFill="1" applyBorder="1" applyAlignment="1">
      <alignment horizontal="left"/>
      <protection/>
    </xf>
    <xf numFmtId="2" fontId="2" fillId="0" borderId="14" xfId="53" applyNumberFormat="1" applyFont="1" applyFill="1" applyBorder="1" applyAlignment="1">
      <alignment horizontal="center"/>
      <protection/>
    </xf>
    <xf numFmtId="1" fontId="2" fillId="0" borderId="14" xfId="53" applyNumberFormat="1" applyFont="1" applyFill="1" applyBorder="1" applyAlignment="1">
      <alignment horizontal="center"/>
      <protection/>
    </xf>
    <xf numFmtId="0" fontId="2" fillId="0" borderId="14" xfId="53" applyFont="1" applyFill="1" applyBorder="1" applyAlignment="1">
      <alignment horizontal="center"/>
      <protection/>
    </xf>
    <xf numFmtId="0" fontId="4" fillId="0" borderId="15" xfId="0" applyFont="1" applyBorder="1" applyAlignment="1">
      <alignment horizontal="center" vertical="center"/>
    </xf>
    <xf numFmtId="2"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1" fontId="4" fillId="0" borderId="16"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1" fontId="4" fillId="0" borderId="19" xfId="0" applyNumberFormat="1" applyFont="1" applyBorder="1" applyAlignment="1">
      <alignment horizontal="center" vertical="center"/>
    </xf>
    <xf numFmtId="1" fontId="9" fillId="24" borderId="20" xfId="0" applyNumberFormat="1"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1" fontId="1" fillId="24" borderId="20" xfId="0" applyNumberFormat="1" applyFont="1" applyFill="1" applyBorder="1" applyAlignment="1">
      <alignment horizontal="center" vertical="center"/>
    </xf>
    <xf numFmtId="1" fontId="11" fillId="24" borderId="20" xfId="0" applyNumberFormat="1"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Border="1" applyAlignment="1">
      <alignment vertical="center"/>
    </xf>
    <xf numFmtId="0" fontId="5" fillId="0" borderId="21" xfId="0" applyFont="1" applyBorder="1" applyAlignment="1">
      <alignment/>
    </xf>
    <xf numFmtId="0" fontId="0" fillId="0" borderId="0" xfId="0" applyFill="1" applyAlignment="1">
      <alignment/>
    </xf>
    <xf numFmtId="0" fontId="0" fillId="0" borderId="14" xfId="0" applyBorder="1" applyAlignment="1">
      <alignment/>
    </xf>
    <xf numFmtId="1" fontId="23" fillId="0" borderId="13" xfId="53" applyNumberFormat="1" applyFont="1" applyBorder="1" applyAlignment="1">
      <alignment horizontal="center" vertical="center"/>
      <protection/>
    </xf>
    <xf numFmtId="2"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vertical="center"/>
    </xf>
    <xf numFmtId="0" fontId="1" fillId="0" borderId="24" xfId="0" applyFont="1" applyBorder="1" applyAlignment="1">
      <alignment vertical="center"/>
    </xf>
    <xf numFmtId="1" fontId="1" fillId="0" borderId="0" xfId="0" applyNumberFormat="1" applyFont="1" applyFill="1" applyBorder="1" applyAlignment="1">
      <alignment horizontal="center"/>
    </xf>
    <xf numFmtId="1" fontId="20" fillId="0" borderId="0" xfId="53" applyNumberFormat="1" applyFont="1" applyFill="1" applyBorder="1" applyAlignment="1">
      <alignment horizontal="center" vertical="center"/>
      <protection/>
    </xf>
    <xf numFmtId="1" fontId="13" fillId="0" borderId="0" xfId="0" applyNumberFormat="1" applyFont="1" applyFill="1" applyBorder="1" applyAlignment="1">
      <alignment horizontal="center"/>
    </xf>
    <xf numFmtId="1" fontId="13" fillId="0" borderId="0" xfId="53" applyNumberFormat="1" applyFont="1" applyBorder="1" applyAlignment="1">
      <alignment horizontal="center" vertical="center"/>
      <protection/>
    </xf>
    <xf numFmtId="0" fontId="1" fillId="0" borderId="25" xfId="0" applyFont="1" applyBorder="1" applyAlignment="1">
      <alignment horizontal="center" vertical="center"/>
    </xf>
    <xf numFmtId="0" fontId="0" fillId="0" borderId="0" xfId="0" applyFont="1" applyFill="1" applyBorder="1" applyAlignment="1">
      <alignment/>
    </xf>
    <xf numFmtId="1" fontId="13" fillId="0" borderId="0" xfId="53" applyNumberFormat="1" applyFont="1" applyFill="1" applyBorder="1" applyAlignment="1">
      <alignment horizontal="center" vertical="center"/>
      <protection/>
    </xf>
    <xf numFmtId="0" fontId="13" fillId="0" borderId="0" xfId="0" applyFont="1" applyFill="1" applyBorder="1" applyAlignment="1">
      <alignment horizontal="center"/>
    </xf>
    <xf numFmtId="2" fontId="13" fillId="0" borderId="0" xfId="0" applyNumberFormat="1" applyFont="1" applyFill="1" applyBorder="1" applyAlignment="1">
      <alignment horizontal="center"/>
    </xf>
    <xf numFmtId="0" fontId="13" fillId="0" borderId="0" xfId="0" applyFont="1" applyFill="1" applyBorder="1" applyAlignment="1">
      <alignment/>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xf>
    <xf numFmtId="0" fontId="0" fillId="0" borderId="0" xfId="0" applyFill="1" applyBorder="1" applyAlignment="1">
      <alignment/>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1" fontId="21" fillId="0" borderId="27" xfId="53" applyNumberFormat="1" applyFont="1" applyBorder="1" applyAlignment="1">
      <alignment horizontal="center" vertical="center"/>
      <protection/>
    </xf>
    <xf numFmtId="0" fontId="13" fillId="24" borderId="28" xfId="0" applyFont="1" applyFill="1" applyBorder="1" applyAlignment="1">
      <alignment vertical="center"/>
    </xf>
    <xf numFmtId="2" fontId="13" fillId="24" borderId="11" xfId="0" applyNumberFormat="1" applyFont="1" applyFill="1" applyBorder="1" applyAlignment="1">
      <alignment horizontal="center" vertical="center"/>
    </xf>
    <xf numFmtId="0" fontId="13" fillId="24" borderId="11" xfId="0" applyFont="1" applyFill="1" applyBorder="1" applyAlignment="1">
      <alignment horizontal="center" vertical="center"/>
    </xf>
    <xf numFmtId="0" fontId="0" fillId="0" borderId="0" xfId="0" applyFont="1" applyAlignment="1">
      <alignment vertical="center"/>
    </xf>
    <xf numFmtId="0" fontId="1" fillId="0" borderId="21" xfId="0" applyFont="1" applyBorder="1" applyAlignment="1">
      <alignment vertical="center"/>
    </xf>
    <xf numFmtId="168" fontId="1" fillId="0" borderId="13" xfId="0" applyNumberFormat="1" applyFont="1" applyBorder="1" applyAlignment="1">
      <alignment horizontal="center" vertical="center"/>
    </xf>
    <xf numFmtId="0" fontId="1" fillId="24" borderId="11" xfId="0" applyFont="1" applyFill="1" applyBorder="1" applyAlignment="1">
      <alignment horizontal="center" vertical="center"/>
    </xf>
    <xf numFmtId="0" fontId="0" fillId="0" borderId="0" xfId="0" applyFont="1" applyAlignment="1">
      <alignment vertical="center"/>
    </xf>
    <xf numFmtId="168" fontId="1" fillId="0" borderId="12" xfId="0" applyNumberFormat="1" applyFont="1" applyBorder="1" applyAlignment="1">
      <alignment horizontal="center" vertical="center"/>
    </xf>
    <xf numFmtId="0" fontId="1" fillId="0" borderId="21" xfId="0" applyFont="1" applyFill="1" applyBorder="1" applyAlignment="1">
      <alignment vertical="center"/>
    </xf>
    <xf numFmtId="0" fontId="1" fillId="0" borderId="23" xfId="0" applyFont="1" applyBorder="1" applyAlignment="1">
      <alignment vertical="center"/>
    </xf>
    <xf numFmtId="2" fontId="1" fillId="0" borderId="12" xfId="0" applyNumberFormat="1" applyFont="1" applyBorder="1" applyAlignment="1">
      <alignment horizontal="center" vertical="center"/>
    </xf>
    <xf numFmtId="0" fontId="1" fillId="0" borderId="29" xfId="0" applyFont="1" applyBorder="1" applyAlignment="1">
      <alignment vertical="center"/>
    </xf>
    <xf numFmtId="2" fontId="1" fillId="0" borderId="30" xfId="0" applyNumberFormat="1" applyFont="1" applyBorder="1" applyAlignment="1">
      <alignment horizontal="center" vertical="center"/>
    </xf>
    <xf numFmtId="0" fontId="1" fillId="0" borderId="30" xfId="0" applyFont="1" applyBorder="1" applyAlignment="1">
      <alignment horizontal="center" vertical="center"/>
    </xf>
    <xf numFmtId="0" fontId="4" fillId="0" borderId="17" xfId="0" applyFont="1" applyBorder="1" applyAlignment="1">
      <alignment horizontal="center" vertical="center"/>
    </xf>
    <xf numFmtId="1" fontId="4" fillId="0" borderId="0"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2" fontId="4" fillId="0" borderId="31" xfId="0" applyNumberFormat="1" applyFont="1" applyBorder="1" applyAlignment="1">
      <alignment horizontal="center" vertical="center"/>
    </xf>
    <xf numFmtId="0" fontId="4" fillId="0" borderId="27" xfId="0" applyFont="1" applyBorder="1" applyAlignment="1">
      <alignment horizontal="center" vertical="center"/>
    </xf>
    <xf numFmtId="0" fontId="13" fillId="24" borderId="11" xfId="0" applyFont="1" applyFill="1" applyBorder="1" applyAlignment="1">
      <alignment vertical="center"/>
    </xf>
    <xf numFmtId="0" fontId="1" fillId="24" borderId="2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13" fillId="24" borderId="20" xfId="0" applyFont="1" applyFill="1" applyBorder="1" applyAlignment="1">
      <alignment horizontal="center" vertical="center"/>
    </xf>
    <xf numFmtId="0" fontId="1" fillId="0" borderId="12" xfId="0" applyFont="1" applyBorder="1" applyAlignment="1">
      <alignment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Fill="1" applyBorder="1" applyAlignment="1">
      <alignment horizontal="center" vertical="center"/>
    </xf>
    <xf numFmtId="0" fontId="13" fillId="0" borderId="13" xfId="0" applyFont="1" applyBorder="1" applyAlignment="1">
      <alignment horizontal="center" vertical="center"/>
    </xf>
    <xf numFmtId="0" fontId="1" fillId="0" borderId="13" xfId="0" applyFont="1" applyBorder="1" applyAlignment="1">
      <alignment vertical="center"/>
    </xf>
    <xf numFmtId="0" fontId="0" fillId="0" borderId="13" xfId="0" applyFont="1" applyBorder="1" applyAlignment="1">
      <alignment horizontal="center" vertical="center"/>
    </xf>
    <xf numFmtId="0" fontId="1" fillId="0" borderId="33" xfId="0" applyFont="1" applyBorder="1" applyAlignment="1">
      <alignment vertical="center"/>
    </xf>
    <xf numFmtId="0" fontId="1" fillId="0" borderId="33" xfId="0" applyFont="1" applyBorder="1" applyAlignment="1">
      <alignment horizontal="center" vertical="center"/>
    </xf>
    <xf numFmtId="1" fontId="13" fillId="0" borderId="0" xfId="0" applyNumberFormat="1" applyFont="1" applyFill="1" applyBorder="1" applyAlignment="1">
      <alignment horizontal="center" vertical="center"/>
    </xf>
    <xf numFmtId="2" fontId="1" fillId="24" borderId="20" xfId="0" applyNumberFormat="1" applyFont="1" applyFill="1" applyBorder="1" applyAlignment="1">
      <alignment horizontal="center" vertical="center"/>
    </xf>
    <xf numFmtId="168" fontId="13" fillId="0" borderId="13" xfId="0" applyNumberFormat="1" applyFont="1" applyBorder="1" applyAlignment="1">
      <alignment horizontal="center" vertical="center"/>
    </xf>
    <xf numFmtId="168" fontId="0" fillId="0" borderId="13" xfId="0" applyNumberFormat="1" applyFont="1" applyBorder="1" applyAlignment="1">
      <alignment horizontal="center" vertical="center"/>
    </xf>
    <xf numFmtId="0" fontId="1" fillId="0" borderId="32" xfId="0" applyFont="1" applyBorder="1" applyAlignment="1">
      <alignment vertical="center"/>
    </xf>
    <xf numFmtId="0" fontId="13" fillId="0" borderId="30"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1" fontId="6" fillId="20" borderId="13" xfId="53" applyNumberFormat="1" applyFont="1" applyFill="1" applyBorder="1" applyAlignment="1">
      <alignment horizontal="center" vertical="center"/>
      <protection/>
    </xf>
    <xf numFmtId="0" fontId="0" fillId="0" borderId="0" xfId="0" applyFont="1" applyFill="1" applyBorder="1" applyAlignment="1">
      <alignment vertical="center"/>
    </xf>
    <xf numFmtId="0" fontId="46" fillId="0" borderId="12" xfId="0" applyFont="1" applyBorder="1" applyAlignment="1">
      <alignment horizontal="center" vertical="center"/>
    </xf>
    <xf numFmtId="0" fontId="44" fillId="0" borderId="0" xfId="0" applyFont="1" applyBorder="1" applyAlignment="1">
      <alignment/>
    </xf>
    <xf numFmtId="0" fontId="14" fillId="0" borderId="0" xfId="0" applyFont="1" applyBorder="1" applyAlignment="1">
      <alignment/>
    </xf>
    <xf numFmtId="49" fontId="14" fillId="0" borderId="0" xfId="0" applyNumberFormat="1" applyFont="1" applyBorder="1" applyAlignment="1">
      <alignment horizontal="right"/>
    </xf>
    <xf numFmtId="0" fontId="0" fillId="0" borderId="0" xfId="0" applyAlignment="1">
      <alignment/>
    </xf>
    <xf numFmtId="0" fontId="0" fillId="0" borderId="11" xfId="0" applyBorder="1" applyAlignment="1">
      <alignment/>
    </xf>
    <xf numFmtId="49" fontId="48" fillId="0" borderId="24" xfId="0" applyNumberFormat="1" applyFont="1" applyBorder="1" applyAlignment="1">
      <alignment horizontal="right"/>
    </xf>
    <xf numFmtId="0" fontId="49" fillId="0" borderId="0" xfId="0" applyFont="1" applyAlignment="1">
      <alignment horizontal="center" vertical="center"/>
    </xf>
    <xf numFmtId="0" fontId="49" fillId="0" borderId="0" xfId="0" applyFont="1" applyAlignment="1">
      <alignment/>
    </xf>
    <xf numFmtId="0" fontId="0" fillId="0" borderId="35" xfId="0" applyBorder="1" applyAlignment="1">
      <alignment/>
    </xf>
    <xf numFmtId="49" fontId="48" fillId="0" borderId="32" xfId="0" applyNumberFormat="1"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horizontal="right"/>
    </xf>
    <xf numFmtId="0" fontId="51" fillId="0" borderId="36" xfId="0" applyFont="1" applyBorder="1" applyAlignment="1">
      <alignment vertical="center"/>
    </xf>
    <xf numFmtId="0" fontId="51" fillId="0" borderId="37" xfId="0" applyFont="1" applyBorder="1" applyAlignment="1">
      <alignment horizontal="right" vertical="center"/>
    </xf>
    <xf numFmtId="0" fontId="51" fillId="0" borderId="36" xfId="0" applyFont="1" applyBorder="1" applyAlignment="1">
      <alignment horizontal="left" vertical="center"/>
    </xf>
    <xf numFmtId="0" fontId="0" fillId="0" borderId="0" xfId="0" applyFont="1" applyAlignment="1">
      <alignment vertical="center"/>
    </xf>
    <xf numFmtId="0" fontId="51" fillId="0" borderId="28" xfId="0" applyFont="1" applyBorder="1" applyAlignment="1">
      <alignment vertical="center"/>
    </xf>
    <xf numFmtId="0" fontId="51" fillId="0" borderId="20" xfId="0" applyFont="1" applyBorder="1" applyAlignment="1">
      <alignment horizontal="right" vertical="center"/>
    </xf>
    <xf numFmtId="0" fontId="51" fillId="0" borderId="28" xfId="0" applyFont="1" applyBorder="1" applyAlignment="1">
      <alignment horizontal="left" vertical="center"/>
    </xf>
    <xf numFmtId="0" fontId="51" fillId="0" borderId="38" xfId="0" applyFont="1" applyBorder="1" applyAlignment="1">
      <alignment vertical="center"/>
    </xf>
    <xf numFmtId="0" fontId="51" fillId="0" borderId="39" xfId="0" applyFont="1" applyBorder="1" applyAlignment="1">
      <alignment horizontal="right" vertical="center"/>
    </xf>
    <xf numFmtId="0" fontId="51" fillId="0" borderId="40" xfId="0" applyFont="1" applyBorder="1" applyAlignment="1">
      <alignment horizontal="left" vertical="center"/>
    </xf>
    <xf numFmtId="0" fontId="51" fillId="0" borderId="41" xfId="0" applyFont="1" applyBorder="1" applyAlignment="1">
      <alignment horizontal="right" vertical="center"/>
    </xf>
    <xf numFmtId="0" fontId="51" fillId="0" borderId="38" xfId="0" applyFont="1" applyBorder="1" applyAlignment="1">
      <alignment horizontal="left" vertical="center"/>
    </xf>
    <xf numFmtId="1" fontId="52" fillId="0" borderId="36" xfId="53" applyNumberFormat="1" applyFont="1" applyBorder="1" applyAlignment="1">
      <alignment horizontal="left" vertical="center"/>
      <protection/>
    </xf>
    <xf numFmtId="0" fontId="0" fillId="0" borderId="0" xfId="0" applyFont="1" applyBorder="1" applyAlignment="1">
      <alignment vertical="center"/>
    </xf>
    <xf numFmtId="1" fontId="52" fillId="0" borderId="28" xfId="53" applyNumberFormat="1" applyFont="1" applyBorder="1" applyAlignment="1">
      <alignment horizontal="left" vertical="center"/>
      <protection/>
    </xf>
    <xf numFmtId="0" fontId="0" fillId="0" borderId="0" xfId="0" applyFont="1" applyFill="1" applyBorder="1" applyAlignment="1">
      <alignment vertical="center"/>
    </xf>
    <xf numFmtId="0" fontId="52" fillId="0" borderId="28" xfId="0"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vertical="center"/>
    </xf>
    <xf numFmtId="0" fontId="52" fillId="0" borderId="38" xfId="0" applyFont="1" applyFill="1" applyBorder="1" applyAlignment="1">
      <alignment vertical="center"/>
    </xf>
    <xf numFmtId="0" fontId="53" fillId="0" borderId="0" xfId="0" applyFont="1" applyAlignment="1">
      <alignment horizontal="center"/>
    </xf>
    <xf numFmtId="0" fontId="0" fillId="0" borderId="36" xfId="0" applyBorder="1" applyAlignment="1">
      <alignment horizontal="right"/>
    </xf>
    <xf numFmtId="0" fontId="0" fillId="0" borderId="14" xfId="0" applyBorder="1" applyAlignment="1">
      <alignment horizontal="right"/>
    </xf>
    <xf numFmtId="0" fontId="0" fillId="0" borderId="42" xfId="0" applyBorder="1" applyAlignment="1">
      <alignment/>
    </xf>
    <xf numFmtId="0" fontId="0" fillId="0" borderId="43" xfId="0" applyBorder="1" applyAlignment="1">
      <alignment horizontal="center"/>
    </xf>
    <xf numFmtId="0" fontId="0" fillId="0" borderId="37" xfId="0" applyBorder="1" applyAlignment="1">
      <alignment horizontal="center"/>
    </xf>
    <xf numFmtId="0" fontId="43" fillId="0" borderId="44" xfId="0" applyFont="1" applyBorder="1" applyAlignment="1">
      <alignment/>
    </xf>
    <xf numFmtId="49" fontId="43" fillId="0" borderId="45" xfId="0" applyNumberFormat="1" applyFont="1" applyBorder="1" applyAlignment="1">
      <alignment horizontal="right"/>
    </xf>
    <xf numFmtId="0" fontId="43" fillId="0" borderId="28" xfId="0" applyFont="1" applyBorder="1" applyAlignment="1">
      <alignment/>
    </xf>
    <xf numFmtId="0" fontId="43" fillId="0" borderId="38" xfId="0" applyFont="1" applyBorder="1" applyAlignment="1">
      <alignment/>
    </xf>
    <xf numFmtId="0" fontId="0" fillId="0" borderId="46" xfId="0" applyBorder="1" applyAlignment="1">
      <alignment/>
    </xf>
    <xf numFmtId="49" fontId="48" fillId="0" borderId="34" xfId="0" applyNumberFormat="1" applyFont="1" applyBorder="1" applyAlignment="1">
      <alignment horizontal="right"/>
    </xf>
    <xf numFmtId="49" fontId="43" fillId="0" borderId="41" xfId="0" applyNumberFormat="1" applyFont="1" applyBorder="1" applyAlignment="1">
      <alignment horizontal="right"/>
    </xf>
    <xf numFmtId="0" fontId="43" fillId="0" borderId="36" xfId="0" applyFont="1" applyBorder="1" applyAlignment="1">
      <alignment/>
    </xf>
    <xf numFmtId="49" fontId="48" fillId="0" borderId="37" xfId="0" applyNumberFormat="1" applyFont="1" applyBorder="1" applyAlignment="1">
      <alignment horizontal="right"/>
    </xf>
    <xf numFmtId="49" fontId="48" fillId="0" borderId="20" xfId="0" applyNumberFormat="1" applyFont="1" applyBorder="1" applyAlignment="1">
      <alignment horizontal="right"/>
    </xf>
    <xf numFmtId="49" fontId="48" fillId="0" borderId="39" xfId="0" applyNumberFormat="1" applyFont="1" applyBorder="1" applyAlignment="1">
      <alignment horizontal="right"/>
    </xf>
    <xf numFmtId="0" fontId="43" fillId="0" borderId="0" xfId="0" applyFont="1" applyAlignment="1">
      <alignment horizontal="center" vertical="center"/>
    </xf>
    <xf numFmtId="0" fontId="14" fillId="0" borderId="0" xfId="0" applyFont="1" applyFill="1" applyAlignment="1">
      <alignment/>
    </xf>
    <xf numFmtId="0" fontId="44" fillId="0" borderId="0" xfId="0" applyFont="1" applyFill="1" applyAlignment="1">
      <alignment/>
    </xf>
    <xf numFmtId="0" fontId="20" fillId="25" borderId="47" xfId="0" applyFont="1" applyFill="1" applyBorder="1" applyAlignment="1">
      <alignment horizontal="center" vertical="center" wrapText="1"/>
    </xf>
    <xf numFmtId="0" fontId="54" fillId="0" borderId="48" xfId="0" applyFont="1" applyBorder="1" applyAlignment="1">
      <alignment horizontal="center" vertical="center" wrapText="1"/>
    </xf>
    <xf numFmtId="0" fontId="13" fillId="0" borderId="47" xfId="0" applyFont="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55" xfId="0" applyFont="1" applyFill="1" applyBorder="1" applyAlignment="1">
      <alignment horizontal="center" vertical="center" wrapText="1"/>
    </xf>
    <xf numFmtId="168" fontId="20" fillId="0" borderId="25" xfId="0" applyNumberFormat="1" applyFont="1" applyFill="1" applyBorder="1" applyAlignment="1">
      <alignment horizontal="center" vertical="center" wrapText="1"/>
    </xf>
    <xf numFmtId="2" fontId="20" fillId="0" borderId="25"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168" fontId="8" fillId="0" borderId="56" xfId="53" applyNumberFormat="1" applyFont="1" applyFill="1" applyBorder="1" applyAlignment="1">
      <alignment horizontal="left" vertical="center"/>
      <protection/>
    </xf>
    <xf numFmtId="2" fontId="2" fillId="0" borderId="57" xfId="53" applyNumberFormat="1" applyFont="1" applyFill="1" applyBorder="1" applyAlignment="1">
      <alignment horizontal="center" vertical="center"/>
      <protection/>
    </xf>
    <xf numFmtId="2" fontId="9" fillId="0" borderId="57" xfId="53" applyNumberFormat="1" applyFont="1" applyFill="1" applyBorder="1" applyAlignment="1">
      <alignment horizontal="center" vertical="center"/>
      <protection/>
    </xf>
    <xf numFmtId="1" fontId="2" fillId="0" borderId="57" xfId="53" applyNumberFormat="1" applyFont="1" applyFill="1" applyBorder="1" applyAlignment="1">
      <alignment horizontal="center" vertical="center"/>
      <protection/>
    </xf>
    <xf numFmtId="0" fontId="2" fillId="0" borderId="58" xfId="53" applyFont="1" applyFill="1" applyBorder="1" applyAlignment="1">
      <alignment horizontal="center" vertical="center"/>
      <protection/>
    </xf>
    <xf numFmtId="1" fontId="23" fillId="0" borderId="30" xfId="53" applyNumberFormat="1" applyFont="1" applyBorder="1" applyAlignment="1">
      <alignment horizontal="center" vertical="center"/>
      <protection/>
    </xf>
    <xf numFmtId="0" fontId="6" fillId="0" borderId="0" xfId="0" applyFont="1" applyFill="1" applyBorder="1" applyAlignment="1">
      <alignment horizontal="right" vertical="center"/>
    </xf>
    <xf numFmtId="168" fontId="6" fillId="0" borderId="0" xfId="53" applyNumberFormat="1" applyFont="1" applyFill="1" applyBorder="1" applyAlignment="1">
      <alignment horizontal="right" vertical="center"/>
      <protection/>
    </xf>
    <xf numFmtId="0" fontId="21" fillId="0" borderId="0" xfId="0" applyFont="1" applyFill="1" applyBorder="1" applyAlignment="1">
      <alignment horizontal="right" vertical="center"/>
    </xf>
    <xf numFmtId="168" fontId="21" fillId="0" borderId="0" xfId="53" applyNumberFormat="1" applyFont="1" applyFill="1" applyBorder="1" applyAlignment="1">
      <alignment horizontal="right" vertical="center"/>
      <protection/>
    </xf>
    <xf numFmtId="2"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1" fontId="23" fillId="0" borderId="10" xfId="53" applyNumberFormat="1" applyFont="1" applyBorder="1" applyAlignment="1">
      <alignment horizontal="center" vertical="center"/>
      <protection/>
    </xf>
    <xf numFmtId="1" fontId="21" fillId="0" borderId="55" xfId="53" applyNumberFormat="1" applyFont="1" applyBorder="1" applyAlignment="1">
      <alignment horizontal="center" vertical="center"/>
      <protection/>
    </xf>
    <xf numFmtId="1" fontId="54" fillId="24" borderId="11" xfId="53" applyNumberFormat="1" applyFont="1" applyFill="1" applyBorder="1" applyAlignment="1">
      <alignment horizontal="center" vertical="center" wrapText="1"/>
      <protection/>
    </xf>
    <xf numFmtId="1" fontId="23" fillId="0" borderId="0" xfId="53" applyNumberFormat="1" applyFont="1" applyBorder="1" applyAlignment="1">
      <alignment horizontal="center" vertical="center"/>
      <protection/>
    </xf>
    <xf numFmtId="2" fontId="11" fillId="24" borderId="35" xfId="0" applyNumberFormat="1" applyFont="1" applyFill="1" applyBorder="1" applyAlignment="1">
      <alignment horizontal="center" vertical="center"/>
    </xf>
    <xf numFmtId="0" fontId="11" fillId="24" borderId="35" xfId="0" applyFont="1" applyFill="1" applyBorder="1" applyAlignment="1">
      <alignment horizontal="center" vertical="center"/>
    </xf>
    <xf numFmtId="1" fontId="11" fillId="24" borderId="35" xfId="0" applyNumberFormat="1" applyFont="1" applyFill="1" applyBorder="1" applyAlignment="1">
      <alignment horizontal="center" vertical="center"/>
    </xf>
    <xf numFmtId="1" fontId="11" fillId="24" borderId="45" xfId="0" applyNumberFormat="1" applyFont="1" applyFill="1" applyBorder="1" applyAlignment="1">
      <alignment horizontal="center" vertical="center"/>
    </xf>
    <xf numFmtId="0" fontId="5" fillId="0" borderId="0" xfId="0" applyFont="1" applyBorder="1" applyAlignment="1">
      <alignment vertical="center"/>
    </xf>
    <xf numFmtId="168" fontId="5" fillId="0" borderId="0" xfId="0" applyNumberFormat="1" applyFont="1" applyBorder="1" applyAlignment="1">
      <alignment horizontal="center" vertical="center"/>
    </xf>
    <xf numFmtId="0" fontId="5" fillId="0" borderId="0" xfId="0" applyFont="1" applyBorder="1" applyAlignment="1">
      <alignment horizontal="center" vertical="center"/>
    </xf>
    <xf numFmtId="1" fontId="3" fillId="0" borderId="0" xfId="53" applyNumberFormat="1" applyFont="1" applyBorder="1" applyAlignment="1">
      <alignment horizontal="center" vertical="center"/>
      <protection/>
    </xf>
    <xf numFmtId="0" fontId="21" fillId="0" borderId="27" xfId="0" applyFont="1" applyBorder="1" applyAlignment="1">
      <alignment horizontal="center" vertical="center" wrapText="1"/>
    </xf>
    <xf numFmtId="0" fontId="9" fillId="24" borderId="28" xfId="0" applyFont="1" applyFill="1" applyBorder="1" applyAlignment="1">
      <alignment vertical="center"/>
    </xf>
    <xf numFmtId="0" fontId="43" fillId="0" borderId="0" xfId="0" applyFont="1" applyAlignment="1">
      <alignment vertical="center"/>
    </xf>
    <xf numFmtId="0" fontId="49" fillId="0" borderId="0" xfId="0" applyFont="1" applyAlignment="1">
      <alignment vertical="center"/>
    </xf>
    <xf numFmtId="1" fontId="54" fillId="24" borderId="20" xfId="53" applyNumberFormat="1" applyFont="1" applyFill="1" applyBorder="1" applyAlignment="1">
      <alignment horizontal="center" vertical="center"/>
      <protection/>
    </xf>
    <xf numFmtId="0" fontId="5" fillId="0" borderId="29" xfId="0" applyFont="1" applyBorder="1" applyAlignment="1">
      <alignment vertical="center"/>
    </xf>
    <xf numFmtId="2" fontId="5" fillId="0" borderId="30" xfId="0" applyNumberFormat="1" applyFont="1" applyBorder="1" applyAlignment="1">
      <alignment horizontal="center" vertical="center"/>
    </xf>
    <xf numFmtId="0" fontId="5" fillId="0" borderId="30" xfId="0" applyFont="1" applyBorder="1" applyAlignment="1">
      <alignment horizontal="center" vertical="center"/>
    </xf>
    <xf numFmtId="1" fontId="21" fillId="0" borderId="26" xfId="53" applyNumberFormat="1" applyFont="1" applyBorder="1" applyAlignment="1">
      <alignment horizontal="center" vertical="center"/>
      <protection/>
    </xf>
    <xf numFmtId="0" fontId="9" fillId="24" borderId="59" xfId="0" applyFont="1" applyFill="1" applyBorder="1" applyAlignment="1">
      <alignment vertical="center"/>
    </xf>
    <xf numFmtId="1" fontId="11" fillId="24" borderId="60" xfId="0" applyNumberFormat="1" applyFont="1" applyFill="1" applyBorder="1" applyAlignment="1">
      <alignment horizontal="center" vertical="center"/>
    </xf>
    <xf numFmtId="1" fontId="11" fillId="24" borderId="61" xfId="0" applyNumberFormat="1" applyFont="1" applyFill="1" applyBorder="1" applyAlignment="1">
      <alignment horizontal="center" vertical="center"/>
    </xf>
    <xf numFmtId="0" fontId="9" fillId="24" borderId="44" xfId="0" applyFont="1" applyFill="1" applyBorder="1" applyAlignment="1">
      <alignment vertical="center"/>
    </xf>
    <xf numFmtId="2" fontId="5" fillId="0" borderId="0" xfId="0" applyNumberFormat="1" applyFont="1" applyBorder="1" applyAlignment="1">
      <alignment horizontal="center" vertical="center"/>
    </xf>
    <xf numFmtId="0" fontId="9" fillId="24" borderId="62" xfId="0" applyFont="1" applyFill="1" applyBorder="1" applyAlignment="1">
      <alignment vertical="center"/>
    </xf>
    <xf numFmtId="1" fontId="11" fillId="24" borderId="0" xfId="0" applyNumberFormat="1" applyFont="1" applyFill="1" applyBorder="1" applyAlignment="1">
      <alignment horizontal="center" vertical="center"/>
    </xf>
    <xf numFmtId="1" fontId="11" fillId="24" borderId="63" xfId="0" applyNumberFormat="1" applyFont="1" applyFill="1" applyBorder="1" applyAlignment="1">
      <alignment horizontal="center" vertical="center"/>
    </xf>
    <xf numFmtId="0" fontId="21" fillId="0" borderId="0" xfId="0" applyFont="1" applyBorder="1" applyAlignment="1">
      <alignment horizontal="center" vertical="center" wrapText="1"/>
    </xf>
    <xf numFmtId="1" fontId="23" fillId="0" borderId="64" xfId="53" applyNumberFormat="1" applyFont="1" applyBorder="1" applyAlignment="1">
      <alignment horizontal="center" vertical="center"/>
      <protection/>
    </xf>
    <xf numFmtId="0" fontId="4" fillId="0" borderId="29" xfId="0" applyFont="1" applyBorder="1" applyAlignment="1">
      <alignment horizontal="center" vertical="center"/>
    </xf>
    <xf numFmtId="2" fontId="4" fillId="0" borderId="30" xfId="0" applyNumberFormat="1" applyFont="1" applyBorder="1" applyAlignment="1">
      <alignment horizontal="center" vertical="center"/>
    </xf>
    <xf numFmtId="0" fontId="4" fillId="0" borderId="30" xfId="0" applyFont="1" applyBorder="1" applyAlignment="1">
      <alignment horizontal="center" vertical="center"/>
    </xf>
    <xf numFmtId="1" fontId="4" fillId="0" borderId="30" xfId="0" applyNumberFormat="1" applyFont="1" applyBorder="1" applyAlignment="1">
      <alignment horizontal="center" vertical="center"/>
    </xf>
    <xf numFmtId="1" fontId="4" fillId="0" borderId="26" xfId="0" applyNumberFormat="1" applyFont="1" applyBorder="1" applyAlignment="1">
      <alignment horizontal="center" vertical="center"/>
    </xf>
    <xf numFmtId="0" fontId="0" fillId="0" borderId="0" xfId="0" applyBorder="1" applyAlignment="1">
      <alignment vertical="center"/>
    </xf>
    <xf numFmtId="0" fontId="9" fillId="24" borderId="36" xfId="0" applyFont="1" applyFill="1" applyBorder="1" applyAlignment="1">
      <alignment vertical="center"/>
    </xf>
    <xf numFmtId="2" fontId="11" fillId="24" borderId="14" xfId="0" applyNumberFormat="1" applyFont="1" applyFill="1" applyBorder="1" applyAlignment="1">
      <alignment horizontal="center" vertical="center"/>
    </xf>
    <xf numFmtId="0" fontId="11" fillId="24" borderId="14" xfId="0" applyFont="1" applyFill="1" applyBorder="1" applyAlignment="1">
      <alignment horizontal="center" vertical="center"/>
    </xf>
    <xf numFmtId="1" fontId="11" fillId="24" borderId="14" xfId="0" applyNumberFormat="1" applyFont="1" applyFill="1" applyBorder="1" applyAlignment="1">
      <alignment horizontal="center" vertical="center"/>
    </xf>
    <xf numFmtId="1" fontId="11" fillId="24" borderId="37" xfId="0" applyNumberFormat="1" applyFont="1" applyFill="1" applyBorder="1" applyAlignment="1">
      <alignment horizontal="center" vertical="center"/>
    </xf>
    <xf numFmtId="1" fontId="20" fillId="10" borderId="13" xfId="53" applyNumberFormat="1" applyFont="1" applyFill="1" applyBorder="1" applyAlignment="1">
      <alignment vertical="center"/>
      <protection/>
    </xf>
    <xf numFmtId="1" fontId="6" fillId="10" borderId="13" xfId="53" applyNumberFormat="1" applyFont="1" applyFill="1" applyBorder="1" applyAlignment="1">
      <alignment vertical="center"/>
      <protection/>
    </xf>
    <xf numFmtId="1" fontId="20" fillId="10" borderId="25" xfId="53" applyNumberFormat="1" applyFont="1" applyFill="1" applyBorder="1" applyAlignment="1">
      <alignment horizontal="center" vertical="center"/>
      <protection/>
    </xf>
    <xf numFmtId="1" fontId="6" fillId="10" borderId="25" xfId="53" applyNumberFormat="1" applyFont="1" applyFill="1" applyBorder="1" applyAlignment="1">
      <alignment vertical="center"/>
      <protection/>
    </xf>
    <xf numFmtId="1" fontId="6" fillId="10" borderId="30" xfId="53" applyNumberFormat="1" applyFont="1" applyFill="1" applyBorder="1" applyAlignment="1">
      <alignment vertical="center"/>
      <protection/>
    </xf>
    <xf numFmtId="0" fontId="13" fillId="24" borderId="56" xfId="0" applyFont="1" applyFill="1" applyBorder="1" applyAlignment="1">
      <alignment vertical="center"/>
    </xf>
    <xf numFmtId="0" fontId="13" fillId="24" borderId="57" xfId="0" applyFont="1" applyFill="1" applyBorder="1" applyAlignment="1">
      <alignment vertical="center"/>
    </xf>
    <xf numFmtId="2" fontId="1" fillId="24" borderId="57" xfId="0" applyNumberFormat="1" applyFont="1" applyFill="1" applyBorder="1" applyAlignment="1">
      <alignment horizontal="center" vertical="center"/>
    </xf>
    <xf numFmtId="0" fontId="6" fillId="24" borderId="57" xfId="0" applyFont="1" applyFill="1" applyBorder="1" applyAlignment="1">
      <alignment horizontal="center" vertical="center"/>
    </xf>
    <xf numFmtId="0" fontId="6" fillId="24" borderId="58" xfId="0" applyFont="1" applyFill="1" applyBorder="1" applyAlignment="1">
      <alignment horizontal="center" vertical="center"/>
    </xf>
    <xf numFmtId="0" fontId="13" fillId="24" borderId="15" xfId="0" applyFont="1" applyFill="1" applyBorder="1" applyAlignment="1">
      <alignment vertical="center"/>
    </xf>
    <xf numFmtId="0" fontId="13" fillId="24" borderId="16" xfId="0" applyFont="1" applyFill="1" applyBorder="1" applyAlignment="1">
      <alignment vertical="center"/>
    </xf>
    <xf numFmtId="2" fontId="1" fillId="24" borderId="16" xfId="0" applyNumberFormat="1" applyFont="1" applyFill="1" applyBorder="1" applyAlignment="1">
      <alignment horizontal="center" vertical="center"/>
    </xf>
    <xf numFmtId="0" fontId="1" fillId="24" borderId="16" xfId="0" applyFont="1" applyFill="1" applyBorder="1" applyAlignment="1">
      <alignment horizontal="center" vertical="center"/>
    </xf>
    <xf numFmtId="1" fontId="1" fillId="24" borderId="16" xfId="0" applyNumberFormat="1" applyFont="1" applyFill="1" applyBorder="1" applyAlignment="1">
      <alignment horizontal="center" vertical="center"/>
    </xf>
    <xf numFmtId="1" fontId="6" fillId="20" borderId="30" xfId="53" applyNumberFormat="1" applyFont="1" applyFill="1" applyBorder="1" applyAlignment="1">
      <alignment horizontal="center" vertical="center"/>
      <protection/>
    </xf>
    <xf numFmtId="1" fontId="1" fillId="24" borderId="17" xfId="0" applyNumberFormat="1" applyFont="1" applyFill="1" applyBorder="1" applyAlignment="1">
      <alignment horizontal="center" vertical="center"/>
    </xf>
    <xf numFmtId="0" fontId="0" fillId="0" borderId="12" xfId="0" applyFont="1" applyBorder="1" applyAlignment="1">
      <alignment vertical="center"/>
    </xf>
    <xf numFmtId="1" fontId="6" fillId="20" borderId="12" xfId="53" applyNumberFormat="1" applyFont="1" applyFill="1" applyBorder="1" applyAlignment="1">
      <alignment horizontal="center" vertical="center"/>
      <protection/>
    </xf>
    <xf numFmtId="1" fontId="20" fillId="10" borderId="12" xfId="53" applyNumberFormat="1" applyFont="1" applyFill="1" applyBorder="1" applyAlignment="1">
      <alignment vertical="center"/>
      <protection/>
    </xf>
    <xf numFmtId="1" fontId="20" fillId="10" borderId="27" xfId="53" applyNumberFormat="1" applyFont="1" applyFill="1" applyBorder="1" applyAlignment="1">
      <alignment horizontal="center" vertical="center"/>
      <protection/>
    </xf>
    <xf numFmtId="1" fontId="6" fillId="20" borderId="65" xfId="53" applyNumberFormat="1" applyFont="1" applyFill="1" applyBorder="1" applyAlignment="1">
      <alignment horizontal="center" vertical="center"/>
      <protection/>
    </xf>
    <xf numFmtId="1" fontId="20" fillId="10" borderId="65" xfId="53" applyNumberFormat="1" applyFont="1" applyFill="1" applyBorder="1" applyAlignment="1">
      <alignment vertical="center"/>
      <protection/>
    </xf>
    <xf numFmtId="1" fontId="20" fillId="10" borderId="66" xfId="53" applyNumberFormat="1" applyFont="1" applyFill="1" applyBorder="1" applyAlignment="1">
      <alignment horizontal="center" vertical="center"/>
      <protection/>
    </xf>
    <xf numFmtId="0" fontId="4" fillId="0" borderId="53" xfId="0" applyFont="1" applyBorder="1" applyAlignment="1">
      <alignment horizontal="center" vertical="center"/>
    </xf>
    <xf numFmtId="2" fontId="4" fillId="0" borderId="43" xfId="0" applyNumberFormat="1" applyFont="1" applyBorder="1" applyAlignment="1">
      <alignment horizontal="center" vertical="center"/>
    </xf>
    <xf numFmtId="0" fontId="4" fillId="0" borderId="43" xfId="0" applyFont="1" applyBorder="1" applyAlignment="1">
      <alignment horizontal="center" vertical="center"/>
    </xf>
    <xf numFmtId="1" fontId="4" fillId="0" borderId="43" xfId="0" applyNumberFormat="1" applyFont="1" applyBorder="1" applyAlignment="1">
      <alignment horizontal="center" vertical="center"/>
    </xf>
    <xf numFmtId="1" fontId="4" fillId="0" borderId="54" xfId="0" applyNumberFormat="1" applyFont="1" applyBorder="1" applyAlignment="1">
      <alignment horizontal="center" vertical="center"/>
    </xf>
    <xf numFmtId="1" fontId="15" fillId="0" borderId="13" xfId="0" applyNumberFormat="1" applyFont="1" applyBorder="1" applyAlignment="1">
      <alignment horizontal="center"/>
    </xf>
    <xf numFmtId="1" fontId="15" fillId="0" borderId="25" xfId="0" applyNumberFormat="1" applyFont="1" applyBorder="1" applyAlignment="1">
      <alignment horizontal="center"/>
    </xf>
    <xf numFmtId="0" fontId="15" fillId="0" borderId="13" xfId="0" applyFont="1" applyBorder="1" applyAlignment="1">
      <alignment horizontal="center" vertical="center"/>
    </xf>
    <xf numFmtId="0" fontId="44" fillId="0" borderId="13" xfId="0" applyNumberFormat="1" applyFont="1" applyBorder="1" applyAlignment="1">
      <alignment horizontal="center" vertical="center"/>
    </xf>
    <xf numFmtId="0" fontId="44" fillId="0" borderId="25" xfId="0" applyNumberFormat="1" applyFont="1" applyBorder="1" applyAlignment="1">
      <alignment horizontal="center" vertical="center"/>
    </xf>
    <xf numFmtId="0" fontId="15" fillId="0" borderId="30" xfId="0" applyFont="1" applyBorder="1" applyAlignment="1">
      <alignment horizontal="center" vertical="center"/>
    </xf>
    <xf numFmtId="2" fontId="0" fillId="0" borderId="0" xfId="0" applyNumberFormat="1" applyAlignment="1">
      <alignment/>
    </xf>
    <xf numFmtId="1" fontId="6" fillId="10" borderId="67" xfId="53" applyNumberFormat="1" applyFont="1" applyFill="1" applyBorder="1" applyAlignment="1">
      <alignment vertical="center"/>
      <protection/>
    </xf>
    <xf numFmtId="14" fontId="24" fillId="0" borderId="0" xfId="0" applyNumberFormat="1" applyFont="1" applyAlignment="1">
      <alignment/>
    </xf>
    <xf numFmtId="0" fontId="0" fillId="0" borderId="14" xfId="0" applyFont="1" applyBorder="1" applyAlignment="1">
      <alignment/>
    </xf>
    <xf numFmtId="168" fontId="7" fillId="0" borderId="0" xfId="53" applyNumberFormat="1" applyFont="1" applyFill="1" applyBorder="1" applyAlignment="1">
      <alignment horizontal="left"/>
      <protection/>
    </xf>
    <xf numFmtId="1" fontId="2" fillId="0" borderId="0" xfId="53" applyNumberFormat="1" applyFont="1" applyFill="1" applyBorder="1" applyAlignment="1">
      <alignment horizontal="center"/>
      <protection/>
    </xf>
    <xf numFmtId="0" fontId="0" fillId="0" borderId="0" xfId="0" applyFont="1" applyBorder="1" applyAlignment="1">
      <alignment/>
    </xf>
    <xf numFmtId="14" fontId="24" fillId="0" borderId="0" xfId="0" applyNumberFormat="1" applyFont="1" applyAlignment="1">
      <alignment horizontal="center" vertical="center"/>
    </xf>
    <xf numFmtId="0" fontId="50" fillId="0" borderId="0" xfId="0" applyFont="1" applyBorder="1" applyAlignment="1">
      <alignment/>
    </xf>
    <xf numFmtId="14" fontId="8" fillId="0" borderId="0" xfId="53" applyNumberFormat="1" applyFont="1" applyFill="1" applyBorder="1" applyAlignment="1">
      <alignment horizontal="center" vertical="center"/>
      <protection/>
    </xf>
    <xf numFmtId="1" fontId="23" fillId="0" borderId="12" xfId="53" applyNumberFormat="1" applyFont="1" applyFill="1" applyBorder="1" applyAlignment="1">
      <alignment horizontal="center" vertical="center"/>
      <protection/>
    </xf>
    <xf numFmtId="0" fontId="5" fillId="0" borderId="22" xfId="0" applyFont="1" applyFill="1" applyBorder="1" applyAlignment="1">
      <alignment vertical="center"/>
    </xf>
    <xf numFmtId="168" fontId="5" fillId="0" borderId="13" xfId="0" applyNumberFormat="1" applyFont="1" applyFill="1" applyBorder="1" applyAlignment="1">
      <alignment horizontal="center" vertical="center"/>
    </xf>
    <xf numFmtId="0" fontId="5" fillId="0" borderId="12" xfId="0" applyFont="1" applyFill="1" applyBorder="1" applyAlignment="1">
      <alignment horizontal="center" vertical="center"/>
    </xf>
    <xf numFmtId="1" fontId="21" fillId="0" borderId="27" xfId="53" applyNumberFormat="1" applyFont="1" applyFill="1" applyBorder="1" applyAlignment="1">
      <alignment horizontal="center" vertical="center"/>
      <protection/>
    </xf>
    <xf numFmtId="0" fontId="14" fillId="0" borderId="0" xfId="0" applyFont="1" applyFill="1" applyAlignment="1">
      <alignment vertical="center"/>
    </xf>
    <xf numFmtId="0" fontId="57" fillId="0" borderId="0" xfId="0" applyFont="1" applyAlignment="1">
      <alignment horizontal="center" vertical="center"/>
    </xf>
    <xf numFmtId="0" fontId="44" fillId="0" borderId="0" xfId="0" applyFont="1" applyAlignment="1">
      <alignment/>
    </xf>
    <xf numFmtId="0" fontId="44" fillId="0" borderId="0" xfId="0" applyFont="1" applyAlignment="1">
      <alignment horizontal="center"/>
    </xf>
    <xf numFmtId="0" fontId="58" fillId="0" borderId="0" xfId="0" applyFont="1" applyBorder="1" applyAlignment="1">
      <alignment horizontal="center" vertical="center"/>
    </xf>
    <xf numFmtId="0" fontId="30" fillId="0" borderId="68" xfId="0" applyFont="1" applyBorder="1" applyAlignment="1">
      <alignment horizontal="center" vertical="center"/>
    </xf>
    <xf numFmtId="0" fontId="30" fillId="0" borderId="69" xfId="0" applyFont="1" applyBorder="1" applyAlignment="1">
      <alignment horizontal="center" vertical="center"/>
    </xf>
    <xf numFmtId="1" fontId="31" fillId="0" borderId="12" xfId="53" applyNumberFormat="1" applyFont="1" applyBorder="1" applyAlignment="1">
      <alignment horizontal="center" vertical="center"/>
      <protection/>
    </xf>
    <xf numFmtId="1" fontId="31" fillId="0" borderId="12" xfId="53" applyNumberFormat="1" applyFont="1" applyFill="1" applyBorder="1" applyAlignment="1">
      <alignment horizontal="center" vertical="center"/>
      <protection/>
    </xf>
    <xf numFmtId="1" fontId="31" fillId="0" borderId="13" xfId="53" applyNumberFormat="1" applyFont="1" applyFill="1" applyBorder="1" applyAlignment="1">
      <alignment horizontal="center" vertical="center"/>
      <protection/>
    </xf>
    <xf numFmtId="1" fontId="23" fillId="0" borderId="27" xfId="53" applyNumberFormat="1" applyFont="1" applyBorder="1" applyAlignment="1">
      <alignment horizontal="center" vertical="center"/>
      <protection/>
    </xf>
    <xf numFmtId="1" fontId="23" fillId="0" borderId="67" xfId="53" applyNumberFormat="1" applyFont="1" applyBorder="1" applyAlignment="1">
      <alignment horizontal="center" vertical="center"/>
      <protection/>
    </xf>
    <xf numFmtId="0" fontId="29" fillId="0" borderId="70" xfId="0" applyFont="1" applyFill="1" applyBorder="1" applyAlignment="1">
      <alignment horizontal="center" vertical="center"/>
    </xf>
    <xf numFmtId="1" fontId="31" fillId="0" borderId="13" xfId="53" applyNumberFormat="1" applyFont="1" applyBorder="1" applyAlignment="1">
      <alignment horizontal="center" vertical="center"/>
      <protection/>
    </xf>
    <xf numFmtId="1" fontId="31" fillId="0" borderId="10" xfId="53" applyNumberFormat="1" applyFont="1" applyBorder="1" applyAlignment="1">
      <alignment horizontal="center" vertical="center"/>
      <protection/>
    </xf>
    <xf numFmtId="0" fontId="3" fillId="0" borderId="7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7" xfId="0" applyFont="1" applyFill="1" applyBorder="1" applyAlignment="1">
      <alignment horizontal="center" vertical="center" wrapText="1"/>
    </xf>
    <xf numFmtId="1" fontId="23" fillId="0" borderId="27" xfId="53" applyNumberFormat="1" applyFont="1" applyFill="1" applyBorder="1" applyAlignment="1">
      <alignment horizontal="center" vertical="center"/>
      <protection/>
    </xf>
    <xf numFmtId="1" fontId="23" fillId="0" borderId="19" xfId="53" applyNumberFormat="1" applyFont="1" applyBorder="1" applyAlignment="1">
      <alignment horizontal="center" vertical="center"/>
      <protection/>
    </xf>
    <xf numFmtId="1" fontId="31" fillId="0" borderId="30" xfId="53" applyNumberFormat="1" applyFont="1" applyBorder="1" applyAlignment="1">
      <alignment horizontal="center" vertical="center"/>
      <protection/>
    </xf>
    <xf numFmtId="14" fontId="31" fillId="0" borderId="0" xfId="0" applyNumberFormat="1" applyFont="1" applyAlignment="1">
      <alignment horizontal="center" vertical="center"/>
    </xf>
    <xf numFmtId="168" fontId="60" fillId="0" borderId="13" xfId="0" applyNumberFormat="1" applyFont="1" applyBorder="1" applyAlignment="1">
      <alignment horizontal="center" vertical="center"/>
    </xf>
    <xf numFmtId="0" fontId="60" fillId="0" borderId="0" xfId="0" applyFont="1" applyAlignment="1">
      <alignment vertical="center"/>
    </xf>
    <xf numFmtId="14" fontId="31" fillId="0" borderId="0" xfId="0" applyNumberFormat="1" applyFont="1" applyAlignment="1">
      <alignment horizontal="left" vertical="center" indent="3"/>
    </xf>
    <xf numFmtId="0" fontId="78" fillId="0" borderId="0" xfId="0" applyFont="1" applyFill="1" applyBorder="1" applyAlignment="1">
      <alignment vertical="center"/>
    </xf>
    <xf numFmtId="0" fontId="45" fillId="0" borderId="0" xfId="0" applyFont="1" applyFill="1" applyBorder="1" applyAlignment="1">
      <alignment horizontal="right" vertical="center"/>
    </xf>
    <xf numFmtId="0" fontId="45" fillId="0" borderId="0" xfId="0" applyFont="1" applyFill="1" applyBorder="1" applyAlignment="1">
      <alignment vertical="center"/>
    </xf>
    <xf numFmtId="0" fontId="48" fillId="0" borderId="0" xfId="0" applyFont="1" applyFill="1" applyAlignment="1">
      <alignment/>
    </xf>
    <xf numFmtId="0" fontId="79" fillId="0" borderId="0" xfId="0" applyFont="1" applyBorder="1" applyAlignment="1">
      <alignment horizontal="center" vertical="top"/>
    </xf>
    <xf numFmtId="9" fontId="80" fillId="0" borderId="0" xfId="0" applyNumberFormat="1" applyFont="1" applyFill="1" applyBorder="1" applyAlignment="1">
      <alignment horizontal="left" vertical="center"/>
    </xf>
    <xf numFmtId="1" fontId="0" fillId="0" borderId="0" xfId="0" applyNumberFormat="1" applyAlignment="1">
      <alignment/>
    </xf>
    <xf numFmtId="0" fontId="43" fillId="0" borderId="0" xfId="0" applyFont="1" applyFill="1" applyBorder="1" applyAlignment="1">
      <alignment vertical="center"/>
    </xf>
    <xf numFmtId="168" fontId="5" fillId="0" borderId="12" xfId="0" applyNumberFormat="1" applyFont="1" applyFill="1" applyBorder="1" applyAlignment="1">
      <alignment horizontal="center" vertical="center"/>
    </xf>
    <xf numFmtId="1" fontId="15" fillId="0" borderId="12" xfId="0" applyNumberFormat="1" applyFont="1" applyBorder="1" applyAlignment="1">
      <alignment horizontal="center"/>
    </xf>
    <xf numFmtId="1" fontId="15" fillId="0" borderId="27" xfId="0" applyNumberFormat="1" applyFont="1" applyBorder="1" applyAlignment="1">
      <alignment horizontal="center"/>
    </xf>
    <xf numFmtId="0" fontId="47" fillId="0" borderId="0" xfId="0" applyFont="1" applyBorder="1" applyAlignment="1">
      <alignment/>
    </xf>
    <xf numFmtId="0" fontId="1" fillId="4" borderId="21" xfId="0" applyFont="1" applyFill="1" applyBorder="1" applyAlignment="1">
      <alignment vertical="center"/>
    </xf>
    <xf numFmtId="0" fontId="1" fillId="4" borderId="12" xfId="0" applyFont="1" applyFill="1" applyBorder="1" applyAlignment="1">
      <alignment vertical="center"/>
    </xf>
    <xf numFmtId="0" fontId="1" fillId="4" borderId="12" xfId="0" applyFont="1" applyFill="1" applyBorder="1" applyAlignment="1">
      <alignment horizontal="center" vertical="center"/>
    </xf>
    <xf numFmtId="168" fontId="1" fillId="4" borderId="12"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4" borderId="22" xfId="0" applyFont="1" applyFill="1" applyBorder="1" applyAlignment="1">
      <alignment vertical="center"/>
    </xf>
    <xf numFmtId="0" fontId="1" fillId="4" borderId="13" xfId="0" applyFont="1" applyFill="1" applyBorder="1" applyAlignment="1">
      <alignment horizontal="center" vertical="center"/>
    </xf>
    <xf numFmtId="168" fontId="1" fillId="4" borderId="13" xfId="0" applyNumberFormat="1" applyFont="1" applyFill="1" applyBorder="1" applyAlignment="1">
      <alignment horizontal="center" vertical="center"/>
    </xf>
    <xf numFmtId="0" fontId="1" fillId="4" borderId="13" xfId="0" applyFont="1" applyFill="1" applyBorder="1" applyAlignment="1">
      <alignment vertical="center"/>
    </xf>
    <xf numFmtId="0" fontId="1" fillId="4" borderId="23" xfId="0" applyFont="1" applyFill="1" applyBorder="1" applyAlignment="1">
      <alignment vertical="center"/>
    </xf>
    <xf numFmtId="0" fontId="13" fillId="4" borderId="13" xfId="0" applyFont="1" applyFill="1" applyBorder="1" applyAlignment="1">
      <alignment horizontal="center" vertical="center"/>
    </xf>
    <xf numFmtId="2" fontId="1" fillId="4" borderId="13" xfId="0" applyNumberFormat="1" applyFont="1" applyFill="1" applyBorder="1" applyAlignment="1">
      <alignment horizontal="center" vertical="center"/>
    </xf>
    <xf numFmtId="0" fontId="1" fillId="4" borderId="33" xfId="0" applyFont="1" applyFill="1" applyBorder="1" applyAlignment="1">
      <alignment vertical="center"/>
    </xf>
    <xf numFmtId="0" fontId="13" fillId="4" borderId="33" xfId="0" applyFont="1" applyFill="1" applyBorder="1" applyAlignment="1">
      <alignment horizontal="center" vertical="center"/>
    </xf>
    <xf numFmtId="0" fontId="1" fillId="4" borderId="33" xfId="0" applyFont="1" applyFill="1" applyBorder="1" applyAlignment="1">
      <alignment horizontal="center" vertical="center"/>
    </xf>
    <xf numFmtId="168" fontId="13" fillId="4" borderId="13" xfId="0" applyNumberFormat="1" applyFont="1" applyFill="1" applyBorder="1" applyAlignment="1">
      <alignment horizontal="center" vertical="center"/>
    </xf>
    <xf numFmtId="0" fontId="1" fillId="4" borderId="25" xfId="0" applyFont="1" applyFill="1" applyBorder="1" applyAlignment="1">
      <alignment horizontal="center" vertical="center"/>
    </xf>
    <xf numFmtId="168" fontId="1" fillId="4" borderId="33" xfId="0" applyNumberFormat="1" applyFont="1" applyFill="1" applyBorder="1" applyAlignment="1">
      <alignment horizontal="center" vertical="center"/>
    </xf>
    <xf numFmtId="0" fontId="1" fillId="4" borderId="55" xfId="0" applyFont="1" applyFill="1" applyBorder="1" applyAlignment="1">
      <alignment horizontal="center" vertical="center"/>
    </xf>
    <xf numFmtId="0" fontId="1" fillId="4" borderId="24" xfId="0" applyFont="1" applyFill="1" applyBorder="1" applyAlignment="1">
      <alignment vertical="center"/>
    </xf>
    <xf numFmtId="0" fontId="1" fillId="4" borderId="72" xfId="0" applyFont="1" applyFill="1" applyBorder="1" applyAlignment="1">
      <alignment vertical="center"/>
    </xf>
    <xf numFmtId="2" fontId="1" fillId="4" borderId="33" xfId="0" applyNumberFormat="1" applyFont="1" applyFill="1" applyBorder="1" applyAlignment="1">
      <alignment horizontal="center" vertical="center"/>
    </xf>
    <xf numFmtId="0" fontId="1" fillId="4" borderId="73" xfId="0" applyFont="1" applyFill="1" applyBorder="1" applyAlignment="1">
      <alignment vertical="center"/>
    </xf>
    <xf numFmtId="0" fontId="0" fillId="4" borderId="65" xfId="0" applyFont="1" applyFill="1" applyBorder="1" applyAlignment="1">
      <alignment vertical="center"/>
    </xf>
    <xf numFmtId="0" fontId="1" fillId="4" borderId="65" xfId="0" applyFont="1" applyFill="1" applyBorder="1" applyAlignment="1">
      <alignment horizontal="center" vertical="center"/>
    </xf>
    <xf numFmtId="0" fontId="0" fillId="4" borderId="13" xfId="0" applyFont="1" applyFill="1" applyBorder="1" applyAlignment="1">
      <alignment vertical="center"/>
    </xf>
    <xf numFmtId="168" fontId="0" fillId="4" borderId="13" xfId="0" applyNumberFormat="1" applyFont="1" applyFill="1" applyBorder="1" applyAlignment="1">
      <alignment horizontal="center" vertical="center"/>
    </xf>
    <xf numFmtId="0" fontId="1" fillId="4" borderId="29" xfId="0" applyFont="1" applyFill="1" applyBorder="1" applyAlignment="1">
      <alignment vertical="center"/>
    </xf>
    <xf numFmtId="0" fontId="1" fillId="4" borderId="30" xfId="0" applyFont="1" applyFill="1" applyBorder="1" applyAlignment="1">
      <alignment vertical="center"/>
    </xf>
    <xf numFmtId="168" fontId="13" fillId="4" borderId="30" xfId="0" applyNumberFormat="1" applyFont="1" applyFill="1" applyBorder="1" applyAlignment="1">
      <alignment horizontal="center" vertical="center"/>
    </xf>
    <xf numFmtId="0" fontId="1" fillId="4" borderId="30"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32" xfId="0" applyFont="1" applyFill="1" applyBorder="1" applyAlignment="1">
      <alignment horizontal="center" vertical="center"/>
    </xf>
    <xf numFmtId="168" fontId="60" fillId="4" borderId="13" xfId="0" applyNumberFormat="1" applyFont="1" applyFill="1" applyBorder="1" applyAlignment="1">
      <alignment horizontal="center" vertical="center"/>
    </xf>
    <xf numFmtId="0" fontId="82" fillId="0" borderId="0" xfId="0" applyFont="1" applyFill="1" applyBorder="1" applyAlignment="1">
      <alignment horizontal="left"/>
    </xf>
    <xf numFmtId="0" fontId="55" fillId="0" borderId="0" xfId="0" applyFont="1" applyAlignment="1">
      <alignment/>
    </xf>
    <xf numFmtId="2" fontId="18" fillId="0" borderId="14" xfId="53" applyNumberFormat="1" applyFont="1" applyFill="1" applyBorder="1" applyAlignment="1">
      <alignment horizontal="center"/>
      <protection/>
    </xf>
    <xf numFmtId="2" fontId="18" fillId="0" borderId="0" xfId="53" applyNumberFormat="1" applyFont="1" applyFill="1" applyBorder="1" applyAlignment="1">
      <alignment horizontal="center"/>
      <protection/>
    </xf>
    <xf numFmtId="0" fontId="83" fillId="0" borderId="0" xfId="0" applyFont="1" applyBorder="1" applyAlignment="1">
      <alignment/>
    </xf>
    <xf numFmtId="0" fontId="81" fillId="20" borderId="24" xfId="0" applyNumberFormat="1" applyFont="1" applyFill="1" applyBorder="1" applyAlignment="1">
      <alignment horizontal="left" vertical="center"/>
    </xf>
    <xf numFmtId="49" fontId="81" fillId="20" borderId="24" xfId="0" applyNumberFormat="1" applyFont="1" applyFill="1" applyBorder="1" applyAlignment="1">
      <alignment horizontal="left" vertical="center"/>
    </xf>
    <xf numFmtId="49" fontId="81" fillId="20" borderId="34" xfId="0" applyNumberFormat="1" applyFont="1" applyFill="1" applyBorder="1" applyAlignment="1">
      <alignment horizontal="left" vertical="center"/>
    </xf>
    <xf numFmtId="49" fontId="24" fillId="20" borderId="50" xfId="0" applyNumberFormat="1" applyFont="1" applyFill="1" applyBorder="1" applyAlignment="1">
      <alignment horizontal="left" vertical="center"/>
    </xf>
    <xf numFmtId="49" fontId="24" fillId="20" borderId="51" xfId="0" applyNumberFormat="1" applyFont="1" applyFill="1" applyBorder="1" applyAlignment="1">
      <alignment horizontal="left" vertical="center"/>
    </xf>
    <xf numFmtId="168" fontId="20" fillId="0" borderId="26" xfId="0" applyNumberFormat="1" applyFont="1" applyFill="1" applyBorder="1" applyAlignment="1">
      <alignment horizontal="center" vertical="center" wrapText="1"/>
    </xf>
    <xf numFmtId="0" fontId="54" fillId="0" borderId="74" xfId="0" applyFont="1" applyBorder="1" applyAlignment="1">
      <alignment horizontal="center" vertical="center" wrapText="1"/>
    </xf>
    <xf numFmtId="0" fontId="81" fillId="20" borderId="13" xfId="0" applyNumberFormat="1" applyFont="1" applyFill="1" applyBorder="1" applyAlignment="1">
      <alignment horizontal="left" vertical="center"/>
    </xf>
    <xf numFmtId="1" fontId="15" fillId="0" borderId="30" xfId="0" applyNumberFormat="1" applyFont="1" applyBorder="1" applyAlignment="1">
      <alignment horizontal="center"/>
    </xf>
    <xf numFmtId="1" fontId="15" fillId="0" borderId="26" xfId="0" applyNumberFormat="1" applyFont="1" applyBorder="1" applyAlignment="1">
      <alignment horizontal="center"/>
    </xf>
    <xf numFmtId="0" fontId="81" fillId="20" borderId="12" xfId="0" applyNumberFormat="1" applyFont="1" applyFill="1" applyBorder="1" applyAlignment="1">
      <alignment horizontal="left" vertical="center"/>
    </xf>
    <xf numFmtId="0" fontId="81" fillId="20" borderId="32" xfId="0" applyNumberFormat="1" applyFont="1" applyFill="1" applyBorder="1" applyAlignment="1">
      <alignment horizontal="left" vertical="center"/>
    </xf>
    <xf numFmtId="49" fontId="24" fillId="20" borderId="71" xfId="0" applyNumberFormat="1" applyFont="1" applyFill="1" applyBorder="1" applyAlignment="1">
      <alignment horizontal="left" vertical="center"/>
    </xf>
    <xf numFmtId="1" fontId="15" fillId="0" borderId="75" xfId="0" applyNumberFormat="1" applyFont="1" applyBorder="1" applyAlignment="1">
      <alignment horizontal="center"/>
    </xf>
    <xf numFmtId="1" fontId="15" fillId="0" borderId="76" xfId="0" applyNumberFormat="1" applyFont="1" applyBorder="1" applyAlignment="1">
      <alignment horizont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 fontId="15" fillId="0" borderId="21" xfId="0" applyNumberFormat="1" applyFont="1" applyBorder="1" applyAlignment="1">
      <alignment horizontal="center"/>
    </xf>
    <xf numFmtId="1" fontId="15" fillId="0" borderId="22" xfId="0" applyNumberFormat="1" applyFont="1" applyBorder="1" applyAlignment="1">
      <alignment horizontal="center"/>
    </xf>
    <xf numFmtId="1" fontId="15" fillId="0" borderId="29" xfId="0" applyNumberFormat="1" applyFont="1" applyBorder="1" applyAlignment="1">
      <alignment horizontal="center"/>
    </xf>
    <xf numFmtId="49" fontId="81" fillId="20" borderId="76" xfId="0" applyNumberFormat="1" applyFont="1" applyFill="1" applyBorder="1" applyAlignment="1">
      <alignment horizontal="left" vertical="center"/>
    </xf>
    <xf numFmtId="49" fontId="81" fillId="20" borderId="77" xfId="0" applyNumberFormat="1" applyFont="1" applyFill="1" applyBorder="1" applyAlignment="1">
      <alignment horizontal="left" vertical="center"/>
    </xf>
    <xf numFmtId="1" fontId="15" fillId="0" borderId="33" xfId="0" applyNumberFormat="1" applyFont="1" applyBorder="1" applyAlignment="1">
      <alignment horizontal="center"/>
    </xf>
    <xf numFmtId="1" fontId="15" fillId="0" borderId="78" xfId="0" applyNumberFormat="1" applyFont="1" applyBorder="1" applyAlignment="1">
      <alignment horizontal="center"/>
    </xf>
    <xf numFmtId="1" fontId="15" fillId="0" borderId="23" xfId="0" applyNumberFormat="1" applyFont="1" applyBorder="1" applyAlignment="1">
      <alignment horizontal="center"/>
    </xf>
    <xf numFmtId="1" fontId="15" fillId="0" borderId="55" xfId="0" applyNumberFormat="1" applyFont="1" applyBorder="1" applyAlignment="1">
      <alignment horizontal="center"/>
    </xf>
    <xf numFmtId="1" fontId="15" fillId="0" borderId="53" xfId="0" applyNumberFormat="1" applyFont="1" applyBorder="1" applyAlignment="1">
      <alignment horizontal="center"/>
    </xf>
    <xf numFmtId="1" fontId="15" fillId="0" borderId="43" xfId="0" applyNumberFormat="1" applyFont="1" applyBorder="1" applyAlignment="1">
      <alignment horizontal="center"/>
    </xf>
    <xf numFmtId="1" fontId="15" fillId="0" borderId="79" xfId="0" applyNumberFormat="1" applyFont="1" applyBorder="1" applyAlignment="1">
      <alignment horizontal="center"/>
    </xf>
    <xf numFmtId="0" fontId="44" fillId="0" borderId="43" xfId="0" applyNumberFormat="1" applyFont="1" applyBorder="1" applyAlignment="1">
      <alignment horizontal="center" vertical="center"/>
    </xf>
    <xf numFmtId="0" fontId="44" fillId="0" borderId="54"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9" xfId="0" applyFont="1" applyBorder="1" applyAlignment="1">
      <alignment horizontal="center" vertical="center"/>
    </xf>
    <xf numFmtId="1" fontId="15" fillId="0" borderId="54" xfId="0" applyNumberFormat="1" applyFont="1" applyBorder="1" applyAlignment="1">
      <alignment horizontal="center"/>
    </xf>
    <xf numFmtId="0" fontId="44" fillId="0" borderId="33" xfId="0" applyNumberFormat="1" applyFont="1" applyBorder="1" applyAlignment="1">
      <alignment horizontal="center" vertical="center"/>
    </xf>
    <xf numFmtId="0" fontId="44" fillId="0" borderId="55" xfId="0" applyNumberFormat="1" applyFont="1" applyBorder="1" applyAlignment="1">
      <alignment horizontal="center" vertical="center"/>
    </xf>
    <xf numFmtId="0" fontId="56" fillId="20" borderId="47" xfId="0" applyFont="1" applyFill="1" applyBorder="1" applyAlignment="1">
      <alignment horizontal="center" vertical="center"/>
    </xf>
    <xf numFmtId="0" fontId="55" fillId="20" borderId="80" xfId="0" applyFont="1" applyFill="1" applyBorder="1" applyAlignment="1">
      <alignment/>
    </xf>
    <xf numFmtId="0" fontId="55" fillId="20" borderId="65" xfId="0" applyFont="1" applyFill="1" applyBorder="1" applyAlignment="1">
      <alignment/>
    </xf>
    <xf numFmtId="0" fontId="15" fillId="20" borderId="65" xfId="0" applyNumberFormat="1" applyFont="1" applyFill="1" applyBorder="1" applyAlignment="1">
      <alignment horizontal="center" vertical="center"/>
    </xf>
    <xf numFmtId="0" fontId="15" fillId="20" borderId="81" xfId="0" applyNumberFormat="1" applyFont="1" applyFill="1" applyBorder="1" applyAlignment="1">
      <alignment horizontal="center" vertical="center"/>
    </xf>
    <xf numFmtId="0" fontId="15" fillId="20" borderId="73" xfId="0" applyNumberFormat="1" applyFont="1" applyFill="1" applyBorder="1" applyAlignment="1">
      <alignment horizontal="center" vertical="center"/>
    </xf>
    <xf numFmtId="0" fontId="15" fillId="20" borderId="66" xfId="0" applyNumberFormat="1" applyFont="1" applyFill="1" applyBorder="1" applyAlignment="1">
      <alignment horizontal="center" vertical="center"/>
    </xf>
    <xf numFmtId="0" fontId="44" fillId="0" borderId="0" xfId="0" applyFont="1" applyBorder="1" applyAlignment="1">
      <alignment horizontal="center" vertical="center"/>
    </xf>
    <xf numFmtId="168" fontId="5" fillId="0" borderId="30" xfId="0" applyNumberFormat="1" applyFont="1" applyBorder="1" applyAlignment="1">
      <alignment horizontal="center" vertical="center"/>
    </xf>
    <xf numFmtId="0" fontId="58" fillId="26" borderId="0" xfId="0" applyFont="1" applyFill="1" applyBorder="1" applyAlignment="1">
      <alignment horizontal="center"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2" fillId="0" borderId="0" xfId="0" applyFont="1" applyFill="1" applyBorder="1" applyAlignment="1">
      <alignment vertical="center"/>
    </xf>
    <xf numFmtId="0" fontId="51" fillId="0" borderId="44" xfId="0" applyFont="1" applyBorder="1" applyAlignment="1">
      <alignment horizontal="left" vertical="center"/>
    </xf>
    <xf numFmtId="0" fontId="51" fillId="0" borderId="45" xfId="0" applyFont="1" applyBorder="1" applyAlignment="1">
      <alignment horizontal="right" vertical="center"/>
    </xf>
    <xf numFmtId="0" fontId="51" fillId="0" borderId="28" xfId="0" applyFont="1" applyFill="1" applyBorder="1" applyAlignment="1">
      <alignment horizontal="left" vertical="center"/>
    </xf>
    <xf numFmtId="0" fontId="57" fillId="0" borderId="0" xfId="0" applyFont="1" applyBorder="1" applyAlignment="1">
      <alignment horizontal="center" vertical="center"/>
    </xf>
    <xf numFmtId="14" fontId="15" fillId="0" borderId="0" xfId="0" applyNumberFormat="1" applyFont="1" applyAlignment="1">
      <alignment horizontal="center"/>
    </xf>
    <xf numFmtId="0" fontId="15" fillId="0" borderId="0" xfId="0" applyFont="1" applyAlignment="1">
      <alignment horizontal="center"/>
    </xf>
    <xf numFmtId="14" fontId="15" fillId="0" borderId="0" xfId="0" applyNumberFormat="1" applyFont="1" applyAlignment="1">
      <alignment/>
    </xf>
    <xf numFmtId="0" fontId="84" fillId="0" borderId="0" xfId="0" applyFont="1" applyAlignment="1">
      <alignment/>
    </xf>
    <xf numFmtId="0" fontId="0" fillId="0" borderId="0" xfId="0" applyAlignment="1">
      <alignment horizontal="left"/>
    </xf>
    <xf numFmtId="0" fontId="25" fillId="0" borderId="73"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3" fontId="89" fillId="0" borderId="13" xfId="0" applyNumberFormat="1" applyFont="1" applyBorder="1" applyAlignment="1">
      <alignment horizontal="center" vertical="center"/>
    </xf>
    <xf numFmtId="0" fontId="0" fillId="0" borderId="0" xfId="0" applyFont="1" applyAlignment="1">
      <alignment/>
    </xf>
    <xf numFmtId="0" fontId="31" fillId="0" borderId="0" xfId="0" applyFont="1" applyAlignment="1">
      <alignment vertical="center"/>
    </xf>
    <xf numFmtId="3" fontId="89" fillId="0" borderId="43" xfId="0" applyNumberFormat="1" applyFont="1" applyBorder="1" applyAlignment="1">
      <alignment horizontal="center" vertical="center"/>
    </xf>
    <xf numFmtId="0" fontId="14" fillId="0" borderId="29" xfId="0" applyFont="1" applyBorder="1" applyAlignment="1">
      <alignment horizontal="center" vertical="center"/>
    </xf>
    <xf numFmtId="3" fontId="51" fillId="0" borderId="30" xfId="0" applyNumberFormat="1" applyFont="1" applyBorder="1" applyAlignment="1">
      <alignment horizontal="center" vertical="center"/>
    </xf>
    <xf numFmtId="2" fontId="14" fillId="0" borderId="26" xfId="0" applyNumberFormat="1" applyFont="1" applyBorder="1" applyAlignment="1">
      <alignment horizontal="center" vertical="center"/>
    </xf>
    <xf numFmtId="3" fontId="14" fillId="0" borderId="30" xfId="0" applyNumberFormat="1" applyFont="1" applyBorder="1" applyAlignment="1">
      <alignment horizontal="center" vertical="center"/>
    </xf>
    <xf numFmtId="0" fontId="91" fillId="0" borderId="0" xfId="0" applyFont="1" applyAlignment="1">
      <alignment/>
    </xf>
    <xf numFmtId="0" fontId="0" fillId="0" borderId="0" xfId="0" applyFont="1" applyAlignment="1">
      <alignment/>
    </xf>
    <xf numFmtId="2" fontId="93" fillId="0" borderId="54" xfId="0" applyNumberFormat="1" applyFont="1" applyBorder="1" applyAlignment="1">
      <alignment horizontal="center" vertical="center"/>
    </xf>
    <xf numFmtId="2" fontId="93" fillId="0" borderId="25" xfId="0" applyNumberFormat="1" applyFont="1" applyBorder="1" applyAlignment="1">
      <alignment horizontal="center" vertical="center"/>
    </xf>
    <xf numFmtId="0" fontId="93" fillId="0" borderId="53" xfId="0" applyFont="1" applyBorder="1" applyAlignment="1">
      <alignment horizontal="center" vertical="center"/>
    </xf>
    <xf numFmtId="0" fontId="93" fillId="0" borderId="22" xfId="0" applyFont="1" applyBorder="1" applyAlignment="1">
      <alignment horizontal="center" vertical="center"/>
    </xf>
    <xf numFmtId="0" fontId="81" fillId="0" borderId="0" xfId="0" applyFont="1" applyAlignment="1">
      <alignment/>
    </xf>
    <xf numFmtId="0" fontId="96" fillId="0" borderId="0" xfId="0" applyFont="1" applyFill="1" applyBorder="1" applyAlignment="1">
      <alignment horizontal="center" vertical="center"/>
    </xf>
    <xf numFmtId="0" fontId="95" fillId="0" borderId="0"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2" fontId="5" fillId="0" borderId="12" xfId="0" applyNumberFormat="1" applyFont="1" applyFill="1" applyBorder="1" applyAlignment="1">
      <alignment horizontal="center" vertical="center"/>
    </xf>
    <xf numFmtId="2" fontId="11" fillId="24" borderId="60" xfId="0" applyNumberFormat="1" applyFont="1" applyFill="1" applyBorder="1" applyAlignment="1">
      <alignment horizontal="center" vertical="center"/>
    </xf>
    <xf numFmtId="0" fontId="11" fillId="24" borderId="60" xfId="0" applyFont="1" applyFill="1" applyBorder="1" applyAlignment="1">
      <alignment horizontal="center" vertical="center"/>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1" fontId="23" fillId="0" borderId="13" xfId="53" applyNumberFormat="1" applyFont="1" applyFill="1" applyBorder="1" applyAlignment="1">
      <alignment horizontal="center" vertical="center"/>
      <protection/>
    </xf>
    <xf numFmtId="0" fontId="5" fillId="0" borderId="12" xfId="0" applyFont="1" applyFill="1" applyBorder="1" applyAlignment="1">
      <alignment vertical="center"/>
    </xf>
    <xf numFmtId="168" fontId="60" fillId="0" borderId="12" xfId="0" applyNumberFormat="1" applyFont="1" applyBorder="1" applyAlignment="1">
      <alignment horizontal="center" vertical="center"/>
    </xf>
    <xf numFmtId="168" fontId="0" fillId="4" borderId="65" xfId="0" applyNumberFormat="1" applyFont="1" applyFill="1" applyBorder="1" applyAlignment="1">
      <alignment horizontal="center" vertical="center"/>
    </xf>
    <xf numFmtId="0" fontId="10" fillId="0" borderId="0" xfId="0" applyFont="1" applyFill="1" applyBorder="1" applyAlignment="1">
      <alignment horizontal="left"/>
    </xf>
    <xf numFmtId="0" fontId="0" fillId="0" borderId="0" xfId="0" applyFont="1" applyFill="1" applyAlignment="1">
      <alignment/>
    </xf>
    <xf numFmtId="0" fontId="28" fillId="0" borderId="0" xfId="0" applyFont="1" applyFill="1" applyBorder="1" applyAlignment="1">
      <alignment horizontal="left"/>
    </xf>
    <xf numFmtId="0" fontId="0" fillId="0" borderId="14" xfId="0" applyFill="1" applyBorder="1" applyAlignment="1">
      <alignment/>
    </xf>
    <xf numFmtId="0" fontId="0" fillId="0" borderId="0" xfId="0" applyFill="1" applyAlignment="1">
      <alignment vertical="center"/>
    </xf>
    <xf numFmtId="0" fontId="0" fillId="0" borderId="0" xfId="0" applyFill="1" applyAlignment="1">
      <alignment horizontal="center" vertical="center"/>
    </xf>
    <xf numFmtId="0" fontId="36" fillId="0" borderId="0" xfId="0" applyFont="1" applyFill="1" applyAlignment="1">
      <alignment horizontal="center" vertical="center"/>
    </xf>
    <xf numFmtId="0" fontId="1" fillId="0" borderId="0" xfId="0" applyFont="1" applyFill="1" applyAlignment="1">
      <alignment horizontal="center" vertical="center"/>
    </xf>
    <xf numFmtId="0" fontId="13"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39" fillId="0" borderId="0" xfId="0" applyFont="1" applyFill="1" applyAlignment="1">
      <alignment horizontal="center" vertical="center"/>
    </xf>
    <xf numFmtId="0" fontId="9" fillId="0" borderId="0" xfId="0" applyFont="1" applyFill="1" applyBorder="1" applyAlignment="1">
      <alignment vertical="center" wrapText="1"/>
    </xf>
    <xf numFmtId="0" fontId="40" fillId="0" borderId="0" xfId="0" applyFont="1" applyFill="1" applyBorder="1" applyAlignment="1">
      <alignment horizontal="center" vertical="center"/>
    </xf>
    <xf numFmtId="0" fontId="1" fillId="0" borderId="0" xfId="0" applyFont="1" applyFill="1" applyBorder="1" applyAlignment="1">
      <alignment horizontal="center" vertical="center"/>
    </xf>
    <xf numFmtId="49" fontId="4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0" fillId="0" borderId="0" xfId="0" applyNumberFormat="1" applyFill="1" applyAlignment="1">
      <alignment horizontal="center" vertical="center"/>
    </xf>
    <xf numFmtId="49" fontId="9"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49" fontId="40"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0" fillId="0" borderId="0" xfId="0" applyNumberFormat="1" applyFill="1" applyAlignment="1">
      <alignment vertical="center"/>
    </xf>
    <xf numFmtId="49" fontId="1" fillId="0" borderId="0" xfId="0" applyNumberFormat="1" applyFont="1" applyFill="1" applyAlignment="1">
      <alignment vertical="center"/>
    </xf>
    <xf numFmtId="49" fontId="35" fillId="0" borderId="0" xfId="0" applyNumberFormat="1" applyFont="1" applyFill="1" applyAlignment="1">
      <alignment horizontal="center" vertical="center"/>
    </xf>
    <xf numFmtId="49" fontId="42" fillId="0" borderId="0" xfId="0" applyNumberFormat="1" applyFont="1" applyFill="1" applyAlignment="1">
      <alignment horizontal="center" vertical="center"/>
    </xf>
    <xf numFmtId="49" fontId="18" fillId="0" borderId="0" xfId="0" applyNumberFormat="1" applyFont="1" applyFill="1" applyBorder="1" applyAlignment="1">
      <alignment vertical="center"/>
    </xf>
    <xf numFmtId="49" fontId="0" fillId="0" borderId="0" xfId="0" applyNumberFormat="1" applyFill="1" applyBorder="1" applyAlignment="1">
      <alignment vertical="center"/>
    </xf>
    <xf numFmtId="49" fontId="1" fillId="0" borderId="0"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horizontal="left" vertical="center"/>
    </xf>
    <xf numFmtId="0" fontId="21" fillId="0" borderId="0" xfId="0" applyFont="1" applyFill="1" applyBorder="1" applyAlignment="1">
      <alignment vertical="center"/>
    </xf>
    <xf numFmtId="0" fontId="10" fillId="0" borderId="0" xfId="0" applyFont="1" applyFill="1" applyBorder="1" applyAlignment="1">
      <alignment horizontal="left" vertical="center"/>
    </xf>
    <xf numFmtId="168" fontId="21" fillId="0" borderId="0" xfId="53" applyNumberFormat="1" applyFont="1" applyFill="1" applyBorder="1" applyAlignment="1">
      <alignment vertical="center"/>
      <protection/>
    </xf>
    <xf numFmtId="0" fontId="0" fillId="0" borderId="0" xfId="0" applyFont="1" applyFill="1" applyAlignment="1">
      <alignment vertical="center"/>
    </xf>
    <xf numFmtId="0" fontId="28" fillId="0" borderId="0" xfId="0" applyFont="1" applyFill="1" applyBorder="1" applyAlignment="1">
      <alignment horizontal="left" vertical="center"/>
    </xf>
    <xf numFmtId="168" fontId="7" fillId="0" borderId="14" xfId="53" applyNumberFormat="1" applyFont="1" applyFill="1" applyBorder="1" applyAlignment="1">
      <alignment horizontal="left" vertical="center"/>
      <protection/>
    </xf>
    <xf numFmtId="2" fontId="2" fillId="0" borderId="14" xfId="53" applyNumberFormat="1" applyFont="1" applyFill="1" applyBorder="1" applyAlignment="1">
      <alignment horizontal="center" vertical="center"/>
      <protection/>
    </xf>
    <xf numFmtId="1" fontId="2" fillId="0" borderId="14" xfId="53" applyNumberFormat="1" applyFont="1" applyFill="1" applyBorder="1" applyAlignment="1">
      <alignment horizontal="center" vertical="center"/>
      <protection/>
    </xf>
    <xf numFmtId="0" fontId="2" fillId="0" borderId="14" xfId="53" applyFont="1" applyFill="1" applyBorder="1" applyAlignment="1">
      <alignment horizontal="center" vertical="center"/>
      <protection/>
    </xf>
    <xf numFmtId="0" fontId="0" fillId="0" borderId="14" xfId="0" applyFill="1" applyBorder="1" applyAlignment="1">
      <alignment vertical="center"/>
    </xf>
    <xf numFmtId="49" fontId="35"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94" fillId="0" borderId="0" xfId="0" applyFont="1" applyAlignment="1">
      <alignment vertical="center"/>
    </xf>
    <xf numFmtId="0" fontId="19" fillId="0" borderId="0" xfId="0" applyFont="1" applyAlignment="1">
      <alignment/>
    </xf>
    <xf numFmtId="0" fontId="31" fillId="0" borderId="0" xfId="0" applyFont="1" applyAlignment="1">
      <alignment/>
    </xf>
    <xf numFmtId="0" fontId="1" fillId="0" borderId="22" xfId="0" applyFont="1" applyFill="1" applyBorder="1" applyAlignment="1">
      <alignment vertical="center"/>
    </xf>
    <xf numFmtId="0" fontId="1" fillId="0" borderId="13" xfId="0" applyFont="1" applyFill="1" applyBorder="1" applyAlignment="1">
      <alignment horizontal="center" vertical="center"/>
    </xf>
    <xf numFmtId="168" fontId="13" fillId="0" borderId="13"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3" fillId="4" borderId="22" xfId="0" applyFont="1" applyFill="1" applyBorder="1" applyAlignment="1">
      <alignment vertical="center"/>
    </xf>
    <xf numFmtId="0" fontId="13" fillId="4" borderId="27" xfId="0" applyFont="1" applyFill="1" applyBorder="1" applyAlignment="1">
      <alignment horizontal="center" vertical="center"/>
    </xf>
    <xf numFmtId="0" fontId="13" fillId="0" borderId="32" xfId="0" applyFont="1" applyBorder="1" applyAlignment="1">
      <alignment horizontal="center" vertical="center"/>
    </xf>
    <xf numFmtId="0" fontId="10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81" fillId="0" borderId="0" xfId="0" applyFont="1" applyAlignment="1">
      <alignment horizontal="left"/>
    </xf>
    <xf numFmtId="0" fontId="0" fillId="0" borderId="0" xfId="0" applyFont="1" applyAlignment="1">
      <alignment horizontal="left" vertical="center" wrapText="1"/>
    </xf>
    <xf numFmtId="0" fontId="107" fillId="0" borderId="0" xfId="0" applyFont="1" applyAlignment="1">
      <alignment vertical="center"/>
    </xf>
    <xf numFmtId="0" fontId="15" fillId="0" borderId="0" xfId="0" applyFont="1" applyAlignment="1">
      <alignment/>
    </xf>
    <xf numFmtId="0" fontId="45" fillId="0" borderId="0" xfId="0" applyFont="1" applyAlignment="1">
      <alignment horizontal="left" vertical="center"/>
    </xf>
    <xf numFmtId="0" fontId="15" fillId="0" borderId="0" xfId="0" applyFont="1" applyAlignment="1">
      <alignment horizontal="left" vertical="center"/>
    </xf>
    <xf numFmtId="0" fontId="95" fillId="20" borderId="58" xfId="0" applyFont="1" applyFill="1" applyBorder="1" applyAlignment="1">
      <alignment horizontal="center" vertical="center"/>
    </xf>
    <xf numFmtId="0" fontId="31" fillId="25" borderId="57" xfId="0" applyFont="1" applyFill="1" applyBorder="1" applyAlignment="1">
      <alignment horizontal="center" vertical="center" wrapText="1"/>
    </xf>
    <xf numFmtId="0" fontId="31" fillId="25" borderId="58" xfId="0" applyFont="1" applyFill="1" applyBorder="1" applyAlignment="1">
      <alignment horizontal="center" vertical="center" wrapText="1"/>
    </xf>
    <xf numFmtId="0" fontId="95" fillId="20" borderId="57" xfId="0" applyFont="1" applyFill="1" applyBorder="1" applyAlignment="1">
      <alignment horizontal="center" vertical="center"/>
    </xf>
    <xf numFmtId="0" fontId="34" fillId="20" borderId="57" xfId="0" applyFont="1" applyFill="1" applyBorder="1" applyAlignment="1">
      <alignment horizontal="center" vertical="center" wrapText="1"/>
    </xf>
    <xf numFmtId="0" fontId="34" fillId="20" borderId="58" xfId="0" applyFont="1" applyFill="1" applyBorder="1" applyAlignment="1">
      <alignment horizontal="center" vertical="center" wrapText="1"/>
    </xf>
    <xf numFmtId="0" fontId="31" fillId="25" borderId="56" xfId="0" applyFont="1" applyFill="1" applyBorder="1" applyAlignment="1">
      <alignment horizontal="center" vertical="center" wrapText="1"/>
    </xf>
    <xf numFmtId="14" fontId="24" fillId="0" borderId="68" xfId="0" applyNumberFormat="1" applyFont="1" applyBorder="1" applyAlignment="1">
      <alignment horizontal="center" vertical="center"/>
    </xf>
    <xf numFmtId="0" fontId="25" fillId="0" borderId="68" xfId="0" applyFont="1" applyBorder="1" applyAlignment="1">
      <alignment horizontal="center" vertical="center"/>
    </xf>
    <xf numFmtId="0" fontId="31" fillId="0" borderId="38" xfId="0" applyFont="1" applyBorder="1" applyAlignment="1">
      <alignment horizontal="center" vertical="center"/>
    </xf>
    <xf numFmtId="0" fontId="31" fillId="0" borderId="46" xfId="0" applyFont="1" applyBorder="1" applyAlignment="1">
      <alignment horizontal="center" vertical="center"/>
    </xf>
    <xf numFmtId="0" fontId="31" fillId="0" borderId="39" xfId="0" applyFont="1" applyBorder="1" applyAlignment="1">
      <alignment horizontal="center" vertical="center"/>
    </xf>
    <xf numFmtId="0" fontId="29" fillId="24" borderId="70" xfId="0" applyFont="1" applyFill="1" applyBorder="1" applyAlignment="1">
      <alignment horizontal="center" vertical="center"/>
    </xf>
    <xf numFmtId="0" fontId="30" fillId="0" borderId="68" xfId="0" applyFont="1" applyBorder="1" applyAlignment="1">
      <alignment horizontal="center" vertical="center"/>
    </xf>
    <xf numFmtId="0" fontId="30" fillId="0" borderId="69" xfId="0" applyFont="1" applyBorder="1" applyAlignment="1">
      <alignment horizontal="center" vertical="center"/>
    </xf>
    <xf numFmtId="0" fontId="29" fillId="24" borderId="62"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63" xfId="0" applyFont="1" applyFill="1" applyBorder="1" applyAlignment="1">
      <alignment horizontal="center" vertical="center"/>
    </xf>
    <xf numFmtId="0" fontId="29" fillId="24" borderId="40" xfId="0" applyFont="1" applyFill="1" applyBorder="1" applyAlignment="1">
      <alignment horizontal="center" vertical="center"/>
    </xf>
    <xf numFmtId="0" fontId="29" fillId="24" borderId="82"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56" xfId="0" applyFont="1" applyFill="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2" fillId="0" borderId="0" xfId="0" applyFont="1" applyAlignment="1">
      <alignment horizontal="center"/>
    </xf>
    <xf numFmtId="0" fontId="34" fillId="20" borderId="56" xfId="0" applyFont="1" applyFill="1" applyBorder="1" applyAlignment="1">
      <alignment horizontal="center" vertical="center" wrapText="1"/>
    </xf>
    <xf numFmtId="0" fontId="96" fillId="20" borderId="56" xfId="0" applyFont="1" applyFill="1" applyBorder="1" applyAlignment="1">
      <alignment horizontal="center" vertical="center"/>
    </xf>
    <xf numFmtId="0" fontId="96" fillId="20" borderId="57" xfId="0" applyFont="1" applyFill="1" applyBorder="1" applyAlignment="1">
      <alignment horizontal="center" vertical="center"/>
    </xf>
    <xf numFmtId="3" fontId="44" fillId="0" borderId="43" xfId="0" applyNumberFormat="1" applyFont="1" applyBorder="1" applyAlignment="1">
      <alignment horizontal="center" vertical="center"/>
    </xf>
    <xf numFmtId="3" fontId="44" fillId="0" borderId="13" xfId="0" applyNumberFormat="1" applyFont="1" applyBorder="1" applyAlignment="1">
      <alignment horizontal="center" vertical="center"/>
    </xf>
    <xf numFmtId="0" fontId="90" fillId="0" borderId="56" xfId="0" applyFont="1" applyBorder="1" applyAlignment="1">
      <alignment horizontal="center" vertical="center"/>
    </xf>
    <xf numFmtId="0" fontId="90" fillId="0" borderId="57" xfId="0" applyFont="1" applyBorder="1" applyAlignment="1">
      <alignment horizontal="center" vertical="center"/>
    </xf>
    <xf numFmtId="0" fontId="90" fillId="0" borderId="58" xfId="0" applyFont="1" applyBorder="1" applyAlignment="1">
      <alignment horizontal="center" vertical="center"/>
    </xf>
    <xf numFmtId="0" fontId="92" fillId="0" borderId="0" xfId="0" applyFont="1" applyAlignment="1">
      <alignment horizontal="center" wrapText="1"/>
    </xf>
    <xf numFmtId="0" fontId="92" fillId="0" borderId="0" xfId="0" applyFont="1" applyAlignment="1">
      <alignment horizontal="center"/>
    </xf>
    <xf numFmtId="0" fontId="88" fillId="0" borderId="0" xfId="0" applyFont="1" applyAlignment="1">
      <alignment horizontal="center" wrapText="1"/>
    </xf>
    <xf numFmtId="0" fontId="24" fillId="0" borderId="0" xfId="0" applyFont="1" applyAlignment="1">
      <alignment horizontal="center"/>
    </xf>
    <xf numFmtId="0" fontId="47" fillId="0" borderId="0" xfId="0" applyFont="1" applyBorder="1" applyAlignment="1">
      <alignment horizontal="center"/>
    </xf>
    <xf numFmtId="14" fontId="45" fillId="0" borderId="0" xfId="0" applyNumberFormat="1" applyFont="1" applyBorder="1" applyAlignment="1">
      <alignment horizontal="center" vertical="center"/>
    </xf>
    <xf numFmtId="49" fontId="98" fillId="0" borderId="22" xfId="0" applyNumberFormat="1" applyFont="1" applyFill="1" applyBorder="1" applyAlignment="1">
      <alignment horizontal="left" vertical="center" wrapText="1"/>
    </xf>
    <xf numFmtId="49" fontId="98" fillId="0" borderId="13" xfId="0" applyNumberFormat="1" applyFont="1" applyFill="1" applyBorder="1" applyAlignment="1">
      <alignment horizontal="left" vertical="center" wrapText="1"/>
    </xf>
    <xf numFmtId="1" fontId="5" fillId="0" borderId="13"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1" fontId="0" fillId="0" borderId="13" xfId="0" applyNumberFormat="1" applyFill="1" applyBorder="1" applyAlignment="1">
      <alignment horizontal="center" vertical="center"/>
    </xf>
    <xf numFmtId="1" fontId="0" fillId="0" borderId="13"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wrapText="1"/>
    </xf>
    <xf numFmtId="49" fontId="98" fillId="0" borderId="29" xfId="0" applyNumberFormat="1" applyFont="1" applyFill="1" applyBorder="1" applyAlignment="1">
      <alignment horizontal="left" vertical="center" wrapText="1"/>
    </xf>
    <xf numFmtId="49" fontId="98" fillId="0" borderId="30" xfId="0" applyNumberFormat="1" applyFont="1" applyFill="1" applyBorder="1" applyAlignment="1">
      <alignment horizontal="left" vertical="center" wrapText="1"/>
    </xf>
    <xf numFmtId="1" fontId="5" fillId="0" borderId="30" xfId="0" applyNumberFormat="1" applyFont="1" applyFill="1" applyBorder="1" applyAlignment="1">
      <alignment horizontal="center" vertical="center" wrapText="1"/>
    </xf>
    <xf numFmtId="1" fontId="0" fillId="0" borderId="30" xfId="0" applyNumberForma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49" fontId="98" fillId="0" borderId="53" xfId="0" applyNumberFormat="1" applyFont="1" applyFill="1" applyBorder="1" applyAlignment="1">
      <alignment horizontal="left" vertical="center" wrapText="1"/>
    </xf>
    <xf numFmtId="49" fontId="98" fillId="0" borderId="43" xfId="0" applyNumberFormat="1" applyFont="1" applyFill="1" applyBorder="1" applyAlignment="1">
      <alignment horizontal="left" vertical="center" wrapText="1"/>
    </xf>
    <xf numFmtId="1" fontId="5" fillId="0" borderId="43" xfId="0" applyNumberFormat="1" applyFont="1" applyFill="1" applyBorder="1" applyAlignment="1">
      <alignment horizontal="center" vertical="center" wrapText="1"/>
    </xf>
    <xf numFmtId="1" fontId="5" fillId="0" borderId="54" xfId="0" applyNumberFormat="1" applyFont="1" applyFill="1" applyBorder="1" applyAlignment="1">
      <alignment horizontal="center" vertical="center" wrapText="1"/>
    </xf>
    <xf numFmtId="1" fontId="5" fillId="0" borderId="26"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14" fontId="31" fillId="0" borderId="0" xfId="0" applyNumberFormat="1" applyFont="1" applyFill="1" applyAlignment="1">
      <alignment horizontal="center" vertical="center"/>
    </xf>
    <xf numFmtId="0" fontId="31" fillId="0" borderId="0" xfId="0" applyFont="1" applyFill="1" applyAlignment="1">
      <alignment horizontal="center" vertical="center"/>
    </xf>
    <xf numFmtId="0" fontId="35" fillId="0" borderId="0" xfId="0" applyFont="1" applyFill="1" applyAlignment="1">
      <alignment horizontal="center" vertical="center"/>
    </xf>
    <xf numFmtId="0" fontId="3" fillId="0" borderId="53"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9" fillId="0" borderId="0"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05" fillId="0" borderId="70" xfId="0" applyNumberFormat="1" applyFont="1" applyBorder="1" applyAlignment="1">
      <alignment horizontal="center" vertical="center"/>
    </xf>
    <xf numFmtId="49" fontId="101" fillId="0" borderId="69" xfId="0" applyNumberFormat="1" applyFont="1" applyBorder="1" applyAlignment="1">
      <alignment horizontal="center" vertical="center"/>
    </xf>
    <xf numFmtId="49" fontId="101" fillId="0" borderId="40" xfId="0" applyNumberFormat="1" applyFont="1" applyBorder="1" applyAlignment="1">
      <alignment horizontal="center" vertical="center"/>
    </xf>
    <xf numFmtId="49" fontId="101" fillId="0" borderId="41" xfId="0" applyNumberFormat="1"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51" fillId="0" borderId="0" xfId="0" applyFont="1" applyAlignment="1">
      <alignment horizontal="left" vertical="center" wrapText="1"/>
    </xf>
    <xf numFmtId="0" fontId="19" fillId="0" borderId="0" xfId="0" applyNumberFormat="1" applyFont="1" applyAlignment="1">
      <alignment horizontal="left" vertical="center" wrapText="1"/>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94" fillId="0" borderId="0" xfId="0" applyFont="1" applyAlignment="1">
      <alignment horizontal="center" vertical="center"/>
    </xf>
    <xf numFmtId="0" fontId="31" fillId="0" borderId="0" xfId="0" applyFont="1" applyAlignment="1">
      <alignment horizontal="center"/>
    </xf>
    <xf numFmtId="0" fontId="97" fillId="0" borderId="0" xfId="0" applyFont="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84" fillId="0" borderId="0" xfId="0" applyFont="1" applyAlignment="1">
      <alignment horizontal="center"/>
    </xf>
    <xf numFmtId="14" fontId="15" fillId="0" borderId="0" xfId="0" applyNumberFormat="1" applyFont="1" applyAlignment="1">
      <alignment horizontal="center"/>
    </xf>
    <xf numFmtId="0" fontId="15" fillId="0" borderId="0" xfId="0" applyFont="1" applyAlignment="1">
      <alignment horizontal="center"/>
    </xf>
    <xf numFmtId="0" fontId="95" fillId="4" borderId="56" xfId="0" applyFont="1" applyFill="1" applyBorder="1" applyAlignment="1">
      <alignment horizontal="center" vertical="center" wrapText="1"/>
    </xf>
    <xf numFmtId="0" fontId="95" fillId="4" borderId="58" xfId="0" applyFont="1" applyFill="1" applyBorder="1" applyAlignment="1">
      <alignment horizontal="center" vertical="center"/>
    </xf>
    <xf numFmtId="0" fontId="0" fillId="0" borderId="0" xfId="0" applyFont="1" applyBorder="1" applyAlignment="1">
      <alignment horizontal="center"/>
    </xf>
    <xf numFmtId="14" fontId="0" fillId="0" borderId="0" xfId="0" applyNumberFormat="1" applyFont="1" applyBorder="1" applyAlignment="1">
      <alignment horizontal="center"/>
    </xf>
    <xf numFmtId="0" fontId="104" fillId="0" borderId="0" xfId="0" applyFont="1" applyAlignment="1">
      <alignment horizontal="center"/>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19" fillId="0" borderId="0" xfId="0" applyFont="1" applyAlignment="1">
      <alignment horizontal="center"/>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0" xfId="0" applyAlignment="1">
      <alignment/>
    </xf>
    <xf numFmtId="0" fontId="5" fillId="0" borderId="43" xfId="0" applyFont="1" applyBorder="1" applyAlignment="1">
      <alignment horizontal="center" vertical="center" wrapText="1"/>
    </xf>
    <xf numFmtId="0" fontId="5"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3" xfId="0" applyFont="1" applyBorder="1" applyAlignment="1">
      <alignment horizontal="center" vertical="center" wrapText="1"/>
    </xf>
    <xf numFmtId="0" fontId="102" fillId="0" borderId="62" xfId="0" applyFont="1" applyBorder="1" applyAlignment="1">
      <alignment horizontal="center" vertical="center"/>
    </xf>
    <xf numFmtId="0" fontId="100" fillId="0" borderId="63" xfId="0" applyFont="1" applyBorder="1" applyAlignment="1">
      <alignment horizontal="center" vertical="center"/>
    </xf>
    <xf numFmtId="0" fontId="100" fillId="0" borderId="40" xfId="0" applyFont="1" applyBorder="1" applyAlignment="1">
      <alignment horizontal="center" vertical="center"/>
    </xf>
    <xf numFmtId="0" fontId="100" fillId="0" borderId="41" xfId="0" applyFont="1"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70" xfId="0" applyBorder="1" applyAlignment="1">
      <alignment horizontal="center"/>
    </xf>
    <xf numFmtId="0" fontId="0" fillId="0" borderId="68" xfId="0" applyBorder="1" applyAlignment="1">
      <alignment horizontal="center"/>
    </xf>
    <xf numFmtId="0" fontId="0" fillId="0" borderId="44" xfId="0" applyBorder="1" applyAlignment="1">
      <alignment horizontal="center"/>
    </xf>
    <xf numFmtId="0" fontId="0" fillId="0" borderId="35" xfId="0" applyBorder="1" applyAlignment="1">
      <alignment horizontal="center"/>
    </xf>
    <xf numFmtId="0" fontId="44" fillId="0" borderId="0" xfId="0" applyFont="1" applyFill="1" applyBorder="1" applyAlignment="1">
      <alignment horizontal="center" vertical="center"/>
    </xf>
    <xf numFmtId="0" fontId="44" fillId="0" borderId="0" xfId="0" applyFont="1" applyAlignment="1">
      <alignment horizontal="center"/>
    </xf>
    <xf numFmtId="0" fontId="44" fillId="20" borderId="56" xfId="0" applyFont="1" applyFill="1" applyBorder="1" applyAlignment="1">
      <alignment horizontal="center" vertical="center"/>
    </xf>
    <xf numFmtId="0" fontId="44" fillId="20" borderId="58" xfId="0" applyFont="1" applyFill="1" applyBorder="1" applyAlignment="1">
      <alignment vertical="center"/>
    </xf>
    <xf numFmtId="14" fontId="31" fillId="0" borderId="0" xfId="0" applyNumberFormat="1" applyFont="1" applyAlignment="1">
      <alignment horizontal="center" vertical="center"/>
    </xf>
    <xf numFmtId="0" fontId="31" fillId="0" borderId="0" xfId="0" applyFont="1" applyAlignment="1">
      <alignment horizontal="center" vertical="center"/>
    </xf>
    <xf numFmtId="0" fontId="47" fillId="0" borderId="0" xfId="0" applyFont="1" applyAlignment="1">
      <alignment horizontal="center"/>
    </xf>
    <xf numFmtId="0" fontId="44" fillId="20" borderId="58" xfId="0" applyFont="1" applyFill="1" applyBorder="1" applyAlignment="1">
      <alignment horizontal="center" vertical="center"/>
    </xf>
    <xf numFmtId="0" fontId="43" fillId="0" borderId="79" xfId="0" applyFont="1" applyBorder="1" applyAlignment="1">
      <alignment horizontal="center"/>
    </xf>
    <xf numFmtId="0" fontId="43" fillId="0" borderId="14" xfId="0" applyFont="1" applyBorder="1" applyAlignment="1">
      <alignment horizontal="center"/>
    </xf>
    <xf numFmtId="0" fontId="43" fillId="0" borderId="37" xfId="0" applyFont="1" applyBorder="1" applyAlignment="1">
      <alignment horizontal="center"/>
    </xf>
    <xf numFmtId="0" fontId="45" fillId="0" borderId="0" xfId="0" applyFont="1" applyAlignment="1">
      <alignment horizontal="left" wrapText="1"/>
    </xf>
    <xf numFmtId="0" fontId="88" fillId="0" borderId="0" xfId="0" applyFont="1" applyAlignment="1">
      <alignment horizontal="center"/>
    </xf>
    <xf numFmtId="0" fontId="88" fillId="0" borderId="0" xfId="0" applyFont="1" applyAlignment="1">
      <alignment horizontal="center" vertical="center"/>
    </xf>
    <xf numFmtId="0" fontId="50" fillId="0" borderId="0" xfId="0" applyFont="1" applyAlignment="1">
      <alignment horizontal="center"/>
    </xf>
    <xf numFmtId="0" fontId="48" fillId="0" borderId="36" xfId="0" applyFont="1" applyBorder="1" applyAlignment="1">
      <alignment horizontal="center"/>
    </xf>
    <xf numFmtId="0" fontId="48" fillId="0" borderId="14" xfId="0" applyFont="1" applyBorder="1" applyAlignment="1">
      <alignment horizontal="center"/>
    </xf>
    <xf numFmtId="0" fontId="48" fillId="0" borderId="42" xfId="0" applyFont="1" applyBorder="1" applyAlignment="1">
      <alignment horizontal="center"/>
    </xf>
    <xf numFmtId="0" fontId="53" fillId="0" borderId="0" xfId="0" applyFont="1" applyAlignment="1">
      <alignment horizontal="center"/>
    </xf>
    <xf numFmtId="0" fontId="48" fillId="0" borderId="38" xfId="0" applyFont="1" applyBorder="1" applyAlignment="1">
      <alignment horizontal="center"/>
    </xf>
    <xf numFmtId="0" fontId="48" fillId="0" borderId="46" xfId="0" applyFont="1" applyBorder="1" applyAlignment="1">
      <alignment horizontal="center"/>
    </xf>
    <xf numFmtId="0" fontId="48" fillId="0" borderId="34" xfId="0" applyFont="1" applyBorder="1" applyAlignment="1">
      <alignment horizontal="center"/>
    </xf>
    <xf numFmtId="0" fontId="48" fillId="0" borderId="28" xfId="0" applyFont="1" applyBorder="1" applyAlignment="1">
      <alignment horizontal="center"/>
    </xf>
    <xf numFmtId="0" fontId="48" fillId="0" borderId="11" xfId="0" applyFont="1" applyBorder="1" applyAlignment="1">
      <alignment horizontal="center"/>
    </xf>
    <xf numFmtId="0" fontId="48" fillId="0" borderId="24" xfId="0" applyFont="1" applyBorder="1" applyAlignment="1">
      <alignment horizontal="center"/>
    </xf>
    <xf numFmtId="0" fontId="43" fillId="0" borderId="77" xfId="0" applyFont="1" applyBorder="1" applyAlignment="1">
      <alignment horizontal="center"/>
    </xf>
    <xf numFmtId="0" fontId="43" fillId="0" borderId="46" xfId="0" applyFont="1" applyBorder="1" applyAlignment="1">
      <alignment horizontal="center"/>
    </xf>
    <xf numFmtId="0" fontId="43" fillId="0" borderId="39" xfId="0" applyFont="1" applyBorder="1" applyAlignment="1">
      <alignment horizontal="center"/>
    </xf>
    <xf numFmtId="0" fontId="43" fillId="0" borderId="76" xfId="0" applyFont="1" applyBorder="1" applyAlignment="1">
      <alignment horizontal="center"/>
    </xf>
    <xf numFmtId="0" fontId="43" fillId="0" borderId="11" xfId="0" applyFont="1" applyBorder="1" applyAlignment="1">
      <alignment horizontal="center"/>
    </xf>
    <xf numFmtId="0" fontId="43" fillId="0" borderId="20" xfId="0" applyFont="1" applyBorder="1" applyAlignment="1">
      <alignment horizontal="center"/>
    </xf>
    <xf numFmtId="0" fontId="87" fillId="0" borderId="0" xfId="0" applyFont="1" applyAlignment="1">
      <alignment horizontal="center" vertical="center"/>
    </xf>
    <xf numFmtId="0" fontId="45"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5.jpe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2466975</xdr:colOff>
      <xdr:row>3</xdr:row>
      <xdr:rowOff>219075</xdr:rowOff>
    </xdr:to>
    <xdr:pic>
      <xdr:nvPicPr>
        <xdr:cNvPr id="1" name="Picture 80"/>
        <xdr:cNvPicPr preferRelativeResize="1">
          <a:picLocks noChangeAspect="1"/>
        </xdr:cNvPicPr>
      </xdr:nvPicPr>
      <xdr:blipFill>
        <a:blip r:embed="rId1"/>
        <a:stretch>
          <a:fillRect/>
        </a:stretch>
      </xdr:blipFill>
      <xdr:spPr>
        <a:xfrm>
          <a:off x="28575" y="19050"/>
          <a:ext cx="2438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28575</xdr:colOff>
      <xdr:row>0</xdr:row>
      <xdr:rowOff>19050</xdr:rowOff>
    </xdr:from>
    <xdr:to>
      <xdr:col>0</xdr:col>
      <xdr:colOff>2428875</xdr:colOff>
      <xdr:row>3</xdr:row>
      <xdr:rowOff>209550</xdr:rowOff>
    </xdr:to>
    <xdr:pic>
      <xdr:nvPicPr>
        <xdr:cNvPr id="2" name="Picture 15"/>
        <xdr:cNvPicPr preferRelativeResize="1">
          <a:picLocks noChangeAspect="1"/>
        </xdr:cNvPicPr>
      </xdr:nvPicPr>
      <xdr:blipFill>
        <a:blip r:embed="rId2"/>
        <a:stretch>
          <a:fillRect/>
        </a:stretch>
      </xdr:blipFill>
      <xdr:spPr>
        <a:xfrm>
          <a:off x="28575" y="19050"/>
          <a:ext cx="23907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AutoShape 31"/>
        <xdr:cNvSpPr>
          <a:spLocks/>
        </xdr:cNvSpPr>
      </xdr:nvSpPr>
      <xdr:spPr>
        <a:xfrm>
          <a:off x="0" y="54768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25</xdr:row>
      <xdr:rowOff>0</xdr:rowOff>
    </xdr:from>
    <xdr:to>
      <xdr:col>0</xdr:col>
      <xdr:colOff>0</xdr:colOff>
      <xdr:row>25</xdr:row>
      <xdr:rowOff>0</xdr:rowOff>
    </xdr:to>
    <xdr:sp>
      <xdr:nvSpPr>
        <xdr:cNvPr id="2" name="AutoShape 10"/>
        <xdr:cNvSpPr>
          <a:spLocks/>
        </xdr:cNvSpPr>
      </xdr:nvSpPr>
      <xdr:spPr>
        <a:xfrm>
          <a:off x="0" y="54768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29</xdr:row>
      <xdr:rowOff>0</xdr:rowOff>
    </xdr:from>
    <xdr:to>
      <xdr:col>0</xdr:col>
      <xdr:colOff>0</xdr:colOff>
      <xdr:row>29</xdr:row>
      <xdr:rowOff>0</xdr:rowOff>
    </xdr:to>
    <xdr:sp>
      <xdr:nvSpPr>
        <xdr:cNvPr id="3" name="AutoShape 33"/>
        <xdr:cNvSpPr>
          <a:spLocks/>
        </xdr:cNvSpPr>
      </xdr:nvSpPr>
      <xdr:spPr>
        <a:xfrm>
          <a:off x="0" y="64293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29</xdr:row>
      <xdr:rowOff>0</xdr:rowOff>
    </xdr:from>
    <xdr:to>
      <xdr:col>0</xdr:col>
      <xdr:colOff>0</xdr:colOff>
      <xdr:row>29</xdr:row>
      <xdr:rowOff>0</xdr:rowOff>
    </xdr:to>
    <xdr:sp>
      <xdr:nvSpPr>
        <xdr:cNvPr id="4" name="AutoShape 12"/>
        <xdr:cNvSpPr>
          <a:spLocks/>
        </xdr:cNvSpPr>
      </xdr:nvSpPr>
      <xdr:spPr>
        <a:xfrm>
          <a:off x="0" y="64293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27</xdr:row>
      <xdr:rowOff>0</xdr:rowOff>
    </xdr:from>
    <xdr:to>
      <xdr:col>0</xdr:col>
      <xdr:colOff>0</xdr:colOff>
      <xdr:row>27</xdr:row>
      <xdr:rowOff>0</xdr:rowOff>
    </xdr:to>
    <xdr:sp>
      <xdr:nvSpPr>
        <xdr:cNvPr id="5" name="AutoShape 35"/>
        <xdr:cNvSpPr>
          <a:spLocks/>
        </xdr:cNvSpPr>
      </xdr:nvSpPr>
      <xdr:spPr>
        <a:xfrm>
          <a:off x="0" y="59531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27</xdr:row>
      <xdr:rowOff>0</xdr:rowOff>
    </xdr:from>
    <xdr:to>
      <xdr:col>0</xdr:col>
      <xdr:colOff>0</xdr:colOff>
      <xdr:row>27</xdr:row>
      <xdr:rowOff>0</xdr:rowOff>
    </xdr:to>
    <xdr:sp>
      <xdr:nvSpPr>
        <xdr:cNvPr id="6" name="AutoShape 10"/>
        <xdr:cNvSpPr>
          <a:spLocks/>
        </xdr:cNvSpPr>
      </xdr:nvSpPr>
      <xdr:spPr>
        <a:xfrm>
          <a:off x="0" y="59531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31</xdr:row>
      <xdr:rowOff>0</xdr:rowOff>
    </xdr:from>
    <xdr:to>
      <xdr:col>0</xdr:col>
      <xdr:colOff>0</xdr:colOff>
      <xdr:row>31</xdr:row>
      <xdr:rowOff>0</xdr:rowOff>
    </xdr:to>
    <xdr:sp>
      <xdr:nvSpPr>
        <xdr:cNvPr id="7" name="AutoShape 37"/>
        <xdr:cNvSpPr>
          <a:spLocks/>
        </xdr:cNvSpPr>
      </xdr:nvSpPr>
      <xdr:spPr>
        <a:xfrm>
          <a:off x="0" y="69056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31</xdr:row>
      <xdr:rowOff>0</xdr:rowOff>
    </xdr:from>
    <xdr:to>
      <xdr:col>0</xdr:col>
      <xdr:colOff>0</xdr:colOff>
      <xdr:row>31</xdr:row>
      <xdr:rowOff>0</xdr:rowOff>
    </xdr:to>
    <xdr:sp>
      <xdr:nvSpPr>
        <xdr:cNvPr id="8" name="AutoShape 12"/>
        <xdr:cNvSpPr>
          <a:spLocks/>
        </xdr:cNvSpPr>
      </xdr:nvSpPr>
      <xdr:spPr>
        <a:xfrm>
          <a:off x="0" y="69056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36</xdr:row>
      <xdr:rowOff>19050</xdr:rowOff>
    </xdr:from>
    <xdr:to>
      <xdr:col>0</xdr:col>
      <xdr:colOff>0</xdr:colOff>
      <xdr:row>36</xdr:row>
      <xdr:rowOff>219075</xdr:rowOff>
    </xdr:to>
    <xdr:sp>
      <xdr:nvSpPr>
        <xdr:cNvPr id="9" name="AutoShape 10"/>
        <xdr:cNvSpPr>
          <a:spLocks/>
        </xdr:cNvSpPr>
      </xdr:nvSpPr>
      <xdr:spPr>
        <a:xfrm>
          <a:off x="0" y="8115300"/>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35</xdr:row>
      <xdr:rowOff>19050</xdr:rowOff>
    </xdr:from>
    <xdr:to>
      <xdr:col>0</xdr:col>
      <xdr:colOff>0</xdr:colOff>
      <xdr:row>35</xdr:row>
      <xdr:rowOff>219075</xdr:rowOff>
    </xdr:to>
    <xdr:sp>
      <xdr:nvSpPr>
        <xdr:cNvPr id="10" name="AutoShape 12"/>
        <xdr:cNvSpPr>
          <a:spLocks/>
        </xdr:cNvSpPr>
      </xdr:nvSpPr>
      <xdr:spPr>
        <a:xfrm>
          <a:off x="0" y="7877175"/>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34</xdr:row>
      <xdr:rowOff>19050</xdr:rowOff>
    </xdr:from>
    <xdr:to>
      <xdr:col>0</xdr:col>
      <xdr:colOff>0</xdr:colOff>
      <xdr:row>34</xdr:row>
      <xdr:rowOff>219075</xdr:rowOff>
    </xdr:to>
    <xdr:sp>
      <xdr:nvSpPr>
        <xdr:cNvPr id="11" name="AutoShape 12"/>
        <xdr:cNvSpPr>
          <a:spLocks/>
        </xdr:cNvSpPr>
      </xdr:nvSpPr>
      <xdr:spPr>
        <a:xfrm>
          <a:off x="0" y="7639050"/>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40</xdr:row>
      <xdr:rowOff>19050</xdr:rowOff>
    </xdr:from>
    <xdr:to>
      <xdr:col>0</xdr:col>
      <xdr:colOff>0</xdr:colOff>
      <xdr:row>40</xdr:row>
      <xdr:rowOff>219075</xdr:rowOff>
    </xdr:to>
    <xdr:sp>
      <xdr:nvSpPr>
        <xdr:cNvPr id="12" name="AutoShape 5"/>
        <xdr:cNvSpPr>
          <a:spLocks/>
        </xdr:cNvSpPr>
      </xdr:nvSpPr>
      <xdr:spPr>
        <a:xfrm>
          <a:off x="0" y="9067800"/>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40</xdr:row>
      <xdr:rowOff>0</xdr:rowOff>
    </xdr:from>
    <xdr:to>
      <xdr:col>0</xdr:col>
      <xdr:colOff>0</xdr:colOff>
      <xdr:row>40</xdr:row>
      <xdr:rowOff>0</xdr:rowOff>
    </xdr:to>
    <xdr:sp>
      <xdr:nvSpPr>
        <xdr:cNvPr id="13" name="AutoShape 6"/>
        <xdr:cNvSpPr>
          <a:spLocks/>
        </xdr:cNvSpPr>
      </xdr:nvSpPr>
      <xdr:spPr>
        <a:xfrm>
          <a:off x="0" y="9048750"/>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38</xdr:row>
      <xdr:rowOff>0</xdr:rowOff>
    </xdr:from>
    <xdr:to>
      <xdr:col>0</xdr:col>
      <xdr:colOff>0</xdr:colOff>
      <xdr:row>38</xdr:row>
      <xdr:rowOff>0</xdr:rowOff>
    </xdr:to>
    <xdr:sp>
      <xdr:nvSpPr>
        <xdr:cNvPr id="14" name="AutoShape 9"/>
        <xdr:cNvSpPr>
          <a:spLocks/>
        </xdr:cNvSpPr>
      </xdr:nvSpPr>
      <xdr:spPr>
        <a:xfrm>
          <a:off x="0" y="8572500"/>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39</xdr:row>
      <xdr:rowOff>19050</xdr:rowOff>
    </xdr:from>
    <xdr:to>
      <xdr:col>0</xdr:col>
      <xdr:colOff>0</xdr:colOff>
      <xdr:row>39</xdr:row>
      <xdr:rowOff>219075</xdr:rowOff>
    </xdr:to>
    <xdr:sp>
      <xdr:nvSpPr>
        <xdr:cNvPr id="15" name="AutoShape 11"/>
        <xdr:cNvSpPr>
          <a:spLocks/>
        </xdr:cNvSpPr>
      </xdr:nvSpPr>
      <xdr:spPr>
        <a:xfrm>
          <a:off x="0" y="8829675"/>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38</xdr:row>
      <xdr:rowOff>19050</xdr:rowOff>
    </xdr:from>
    <xdr:to>
      <xdr:col>0</xdr:col>
      <xdr:colOff>0</xdr:colOff>
      <xdr:row>38</xdr:row>
      <xdr:rowOff>219075</xdr:rowOff>
    </xdr:to>
    <xdr:sp>
      <xdr:nvSpPr>
        <xdr:cNvPr id="16" name="AutoShape 12"/>
        <xdr:cNvSpPr>
          <a:spLocks/>
        </xdr:cNvSpPr>
      </xdr:nvSpPr>
      <xdr:spPr>
        <a:xfrm>
          <a:off x="0" y="8591550"/>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38</xdr:row>
      <xdr:rowOff>0</xdr:rowOff>
    </xdr:from>
    <xdr:to>
      <xdr:col>0</xdr:col>
      <xdr:colOff>0</xdr:colOff>
      <xdr:row>38</xdr:row>
      <xdr:rowOff>0</xdr:rowOff>
    </xdr:to>
    <xdr:sp>
      <xdr:nvSpPr>
        <xdr:cNvPr id="17" name="AutoShape 10"/>
        <xdr:cNvSpPr>
          <a:spLocks/>
        </xdr:cNvSpPr>
      </xdr:nvSpPr>
      <xdr:spPr>
        <a:xfrm>
          <a:off x="0" y="8572500"/>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37</xdr:row>
      <xdr:rowOff>19050</xdr:rowOff>
    </xdr:from>
    <xdr:to>
      <xdr:col>0</xdr:col>
      <xdr:colOff>0</xdr:colOff>
      <xdr:row>37</xdr:row>
      <xdr:rowOff>219075</xdr:rowOff>
    </xdr:to>
    <xdr:sp>
      <xdr:nvSpPr>
        <xdr:cNvPr id="18" name="AutoShape 23"/>
        <xdr:cNvSpPr>
          <a:spLocks/>
        </xdr:cNvSpPr>
      </xdr:nvSpPr>
      <xdr:spPr>
        <a:xfrm>
          <a:off x="0" y="8353425"/>
          <a:ext cx="0"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25</xdr:row>
      <xdr:rowOff>0</xdr:rowOff>
    </xdr:from>
    <xdr:to>
      <xdr:col>0</xdr:col>
      <xdr:colOff>0</xdr:colOff>
      <xdr:row>25</xdr:row>
      <xdr:rowOff>0</xdr:rowOff>
    </xdr:to>
    <xdr:sp>
      <xdr:nvSpPr>
        <xdr:cNvPr id="19" name="AutoShape 31"/>
        <xdr:cNvSpPr>
          <a:spLocks/>
        </xdr:cNvSpPr>
      </xdr:nvSpPr>
      <xdr:spPr>
        <a:xfrm>
          <a:off x="0" y="54768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25</xdr:row>
      <xdr:rowOff>0</xdr:rowOff>
    </xdr:from>
    <xdr:to>
      <xdr:col>0</xdr:col>
      <xdr:colOff>0</xdr:colOff>
      <xdr:row>25</xdr:row>
      <xdr:rowOff>0</xdr:rowOff>
    </xdr:to>
    <xdr:sp>
      <xdr:nvSpPr>
        <xdr:cNvPr id="20" name="AutoShape 10"/>
        <xdr:cNvSpPr>
          <a:spLocks/>
        </xdr:cNvSpPr>
      </xdr:nvSpPr>
      <xdr:spPr>
        <a:xfrm>
          <a:off x="0" y="54768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29</xdr:row>
      <xdr:rowOff>0</xdr:rowOff>
    </xdr:from>
    <xdr:to>
      <xdr:col>0</xdr:col>
      <xdr:colOff>0</xdr:colOff>
      <xdr:row>29</xdr:row>
      <xdr:rowOff>0</xdr:rowOff>
    </xdr:to>
    <xdr:sp>
      <xdr:nvSpPr>
        <xdr:cNvPr id="21" name="AutoShape 33"/>
        <xdr:cNvSpPr>
          <a:spLocks/>
        </xdr:cNvSpPr>
      </xdr:nvSpPr>
      <xdr:spPr>
        <a:xfrm>
          <a:off x="0" y="64293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29</xdr:row>
      <xdr:rowOff>0</xdr:rowOff>
    </xdr:from>
    <xdr:to>
      <xdr:col>0</xdr:col>
      <xdr:colOff>0</xdr:colOff>
      <xdr:row>29</xdr:row>
      <xdr:rowOff>0</xdr:rowOff>
    </xdr:to>
    <xdr:sp>
      <xdr:nvSpPr>
        <xdr:cNvPr id="22" name="AutoShape 12"/>
        <xdr:cNvSpPr>
          <a:spLocks/>
        </xdr:cNvSpPr>
      </xdr:nvSpPr>
      <xdr:spPr>
        <a:xfrm>
          <a:off x="0" y="642937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27</xdr:row>
      <xdr:rowOff>0</xdr:rowOff>
    </xdr:from>
    <xdr:to>
      <xdr:col>0</xdr:col>
      <xdr:colOff>0</xdr:colOff>
      <xdr:row>27</xdr:row>
      <xdr:rowOff>0</xdr:rowOff>
    </xdr:to>
    <xdr:sp>
      <xdr:nvSpPr>
        <xdr:cNvPr id="23" name="AutoShape 35"/>
        <xdr:cNvSpPr>
          <a:spLocks/>
        </xdr:cNvSpPr>
      </xdr:nvSpPr>
      <xdr:spPr>
        <a:xfrm>
          <a:off x="0" y="59531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27</xdr:row>
      <xdr:rowOff>0</xdr:rowOff>
    </xdr:from>
    <xdr:to>
      <xdr:col>0</xdr:col>
      <xdr:colOff>0</xdr:colOff>
      <xdr:row>27</xdr:row>
      <xdr:rowOff>0</xdr:rowOff>
    </xdr:to>
    <xdr:sp>
      <xdr:nvSpPr>
        <xdr:cNvPr id="24" name="AutoShape 10"/>
        <xdr:cNvSpPr>
          <a:spLocks/>
        </xdr:cNvSpPr>
      </xdr:nvSpPr>
      <xdr:spPr>
        <a:xfrm>
          <a:off x="0" y="59531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31</xdr:row>
      <xdr:rowOff>0</xdr:rowOff>
    </xdr:from>
    <xdr:to>
      <xdr:col>0</xdr:col>
      <xdr:colOff>0</xdr:colOff>
      <xdr:row>31</xdr:row>
      <xdr:rowOff>0</xdr:rowOff>
    </xdr:to>
    <xdr:sp>
      <xdr:nvSpPr>
        <xdr:cNvPr id="25" name="AutoShape 37"/>
        <xdr:cNvSpPr>
          <a:spLocks/>
        </xdr:cNvSpPr>
      </xdr:nvSpPr>
      <xdr:spPr>
        <a:xfrm>
          <a:off x="0" y="69056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31</xdr:row>
      <xdr:rowOff>0</xdr:rowOff>
    </xdr:from>
    <xdr:to>
      <xdr:col>0</xdr:col>
      <xdr:colOff>0</xdr:colOff>
      <xdr:row>31</xdr:row>
      <xdr:rowOff>0</xdr:rowOff>
    </xdr:to>
    <xdr:sp>
      <xdr:nvSpPr>
        <xdr:cNvPr id="26" name="AutoShape 12"/>
        <xdr:cNvSpPr>
          <a:spLocks/>
        </xdr:cNvSpPr>
      </xdr:nvSpPr>
      <xdr:spPr>
        <a:xfrm>
          <a:off x="0" y="6905625"/>
          <a:ext cx="0"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36</xdr:row>
      <xdr:rowOff>19050</xdr:rowOff>
    </xdr:from>
    <xdr:to>
      <xdr:col>0</xdr:col>
      <xdr:colOff>266700</xdr:colOff>
      <xdr:row>36</xdr:row>
      <xdr:rowOff>219075</xdr:rowOff>
    </xdr:to>
    <xdr:sp>
      <xdr:nvSpPr>
        <xdr:cNvPr id="27" name="AutoShape 10"/>
        <xdr:cNvSpPr>
          <a:spLocks/>
        </xdr:cNvSpPr>
      </xdr:nvSpPr>
      <xdr:spPr>
        <a:xfrm>
          <a:off x="57150" y="8115300"/>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35</xdr:row>
      <xdr:rowOff>19050</xdr:rowOff>
    </xdr:from>
    <xdr:to>
      <xdr:col>0</xdr:col>
      <xdr:colOff>266700</xdr:colOff>
      <xdr:row>35</xdr:row>
      <xdr:rowOff>219075</xdr:rowOff>
    </xdr:to>
    <xdr:sp>
      <xdr:nvSpPr>
        <xdr:cNvPr id="28" name="AutoShape 12"/>
        <xdr:cNvSpPr>
          <a:spLocks/>
        </xdr:cNvSpPr>
      </xdr:nvSpPr>
      <xdr:spPr>
        <a:xfrm>
          <a:off x="57150" y="7877175"/>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34</xdr:row>
      <xdr:rowOff>19050</xdr:rowOff>
    </xdr:from>
    <xdr:to>
      <xdr:col>0</xdr:col>
      <xdr:colOff>266700</xdr:colOff>
      <xdr:row>34</xdr:row>
      <xdr:rowOff>219075</xdr:rowOff>
    </xdr:to>
    <xdr:sp>
      <xdr:nvSpPr>
        <xdr:cNvPr id="29" name="AutoShape 12"/>
        <xdr:cNvSpPr>
          <a:spLocks/>
        </xdr:cNvSpPr>
      </xdr:nvSpPr>
      <xdr:spPr>
        <a:xfrm>
          <a:off x="57150" y="7639050"/>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40</xdr:row>
      <xdr:rowOff>19050</xdr:rowOff>
    </xdr:from>
    <xdr:to>
      <xdr:col>0</xdr:col>
      <xdr:colOff>266700</xdr:colOff>
      <xdr:row>40</xdr:row>
      <xdr:rowOff>219075</xdr:rowOff>
    </xdr:to>
    <xdr:sp>
      <xdr:nvSpPr>
        <xdr:cNvPr id="30" name="AutoShape 5"/>
        <xdr:cNvSpPr>
          <a:spLocks/>
        </xdr:cNvSpPr>
      </xdr:nvSpPr>
      <xdr:spPr>
        <a:xfrm>
          <a:off x="57150" y="9067800"/>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40</xdr:row>
      <xdr:rowOff>0</xdr:rowOff>
    </xdr:from>
    <xdr:to>
      <xdr:col>0</xdr:col>
      <xdr:colOff>266700</xdr:colOff>
      <xdr:row>40</xdr:row>
      <xdr:rowOff>0</xdr:rowOff>
    </xdr:to>
    <xdr:sp>
      <xdr:nvSpPr>
        <xdr:cNvPr id="31" name="AutoShape 6"/>
        <xdr:cNvSpPr>
          <a:spLocks/>
        </xdr:cNvSpPr>
      </xdr:nvSpPr>
      <xdr:spPr>
        <a:xfrm>
          <a:off x="57150" y="9048750"/>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38</xdr:row>
      <xdr:rowOff>0</xdr:rowOff>
    </xdr:from>
    <xdr:to>
      <xdr:col>0</xdr:col>
      <xdr:colOff>266700</xdr:colOff>
      <xdr:row>38</xdr:row>
      <xdr:rowOff>0</xdr:rowOff>
    </xdr:to>
    <xdr:sp>
      <xdr:nvSpPr>
        <xdr:cNvPr id="32" name="AutoShape 9"/>
        <xdr:cNvSpPr>
          <a:spLocks/>
        </xdr:cNvSpPr>
      </xdr:nvSpPr>
      <xdr:spPr>
        <a:xfrm>
          <a:off x="57150" y="8572500"/>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39</xdr:row>
      <xdr:rowOff>19050</xdr:rowOff>
    </xdr:from>
    <xdr:to>
      <xdr:col>0</xdr:col>
      <xdr:colOff>266700</xdr:colOff>
      <xdr:row>39</xdr:row>
      <xdr:rowOff>219075</xdr:rowOff>
    </xdr:to>
    <xdr:sp>
      <xdr:nvSpPr>
        <xdr:cNvPr id="33" name="AutoShape 11"/>
        <xdr:cNvSpPr>
          <a:spLocks/>
        </xdr:cNvSpPr>
      </xdr:nvSpPr>
      <xdr:spPr>
        <a:xfrm>
          <a:off x="57150" y="8829675"/>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38</xdr:row>
      <xdr:rowOff>19050</xdr:rowOff>
    </xdr:from>
    <xdr:to>
      <xdr:col>0</xdr:col>
      <xdr:colOff>266700</xdr:colOff>
      <xdr:row>38</xdr:row>
      <xdr:rowOff>219075</xdr:rowOff>
    </xdr:to>
    <xdr:sp>
      <xdr:nvSpPr>
        <xdr:cNvPr id="34" name="AutoShape 12"/>
        <xdr:cNvSpPr>
          <a:spLocks/>
        </xdr:cNvSpPr>
      </xdr:nvSpPr>
      <xdr:spPr>
        <a:xfrm>
          <a:off x="57150" y="8591550"/>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38</xdr:row>
      <xdr:rowOff>0</xdr:rowOff>
    </xdr:from>
    <xdr:to>
      <xdr:col>0</xdr:col>
      <xdr:colOff>266700</xdr:colOff>
      <xdr:row>38</xdr:row>
      <xdr:rowOff>0</xdr:rowOff>
    </xdr:to>
    <xdr:sp>
      <xdr:nvSpPr>
        <xdr:cNvPr id="35" name="AutoShape 10"/>
        <xdr:cNvSpPr>
          <a:spLocks/>
        </xdr:cNvSpPr>
      </xdr:nvSpPr>
      <xdr:spPr>
        <a:xfrm>
          <a:off x="57150" y="8572500"/>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37</xdr:row>
      <xdr:rowOff>19050</xdr:rowOff>
    </xdr:from>
    <xdr:to>
      <xdr:col>0</xdr:col>
      <xdr:colOff>266700</xdr:colOff>
      <xdr:row>37</xdr:row>
      <xdr:rowOff>219075</xdr:rowOff>
    </xdr:to>
    <xdr:sp>
      <xdr:nvSpPr>
        <xdr:cNvPr id="36" name="AutoShape 23"/>
        <xdr:cNvSpPr>
          <a:spLocks/>
        </xdr:cNvSpPr>
      </xdr:nvSpPr>
      <xdr:spPr>
        <a:xfrm>
          <a:off x="57150" y="8353425"/>
          <a:ext cx="219075" cy="2000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25</xdr:row>
      <xdr:rowOff>0</xdr:rowOff>
    </xdr:from>
    <xdr:to>
      <xdr:col>0</xdr:col>
      <xdr:colOff>266700</xdr:colOff>
      <xdr:row>25</xdr:row>
      <xdr:rowOff>0</xdr:rowOff>
    </xdr:to>
    <xdr:sp>
      <xdr:nvSpPr>
        <xdr:cNvPr id="37" name="AutoShape 31"/>
        <xdr:cNvSpPr>
          <a:spLocks/>
        </xdr:cNvSpPr>
      </xdr:nvSpPr>
      <xdr:spPr>
        <a:xfrm>
          <a:off x="57150" y="547687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25</xdr:row>
      <xdr:rowOff>0</xdr:rowOff>
    </xdr:from>
    <xdr:to>
      <xdr:col>0</xdr:col>
      <xdr:colOff>266700</xdr:colOff>
      <xdr:row>25</xdr:row>
      <xdr:rowOff>0</xdr:rowOff>
    </xdr:to>
    <xdr:sp>
      <xdr:nvSpPr>
        <xdr:cNvPr id="38" name="AutoShape 10"/>
        <xdr:cNvSpPr>
          <a:spLocks/>
        </xdr:cNvSpPr>
      </xdr:nvSpPr>
      <xdr:spPr>
        <a:xfrm>
          <a:off x="57150" y="547687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29</xdr:row>
      <xdr:rowOff>0</xdr:rowOff>
    </xdr:from>
    <xdr:to>
      <xdr:col>0</xdr:col>
      <xdr:colOff>266700</xdr:colOff>
      <xdr:row>29</xdr:row>
      <xdr:rowOff>0</xdr:rowOff>
    </xdr:to>
    <xdr:sp>
      <xdr:nvSpPr>
        <xdr:cNvPr id="39" name="AutoShape 33"/>
        <xdr:cNvSpPr>
          <a:spLocks/>
        </xdr:cNvSpPr>
      </xdr:nvSpPr>
      <xdr:spPr>
        <a:xfrm>
          <a:off x="57150" y="642937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29</xdr:row>
      <xdr:rowOff>0</xdr:rowOff>
    </xdr:from>
    <xdr:to>
      <xdr:col>0</xdr:col>
      <xdr:colOff>266700</xdr:colOff>
      <xdr:row>29</xdr:row>
      <xdr:rowOff>0</xdr:rowOff>
    </xdr:to>
    <xdr:sp>
      <xdr:nvSpPr>
        <xdr:cNvPr id="40" name="AutoShape 12"/>
        <xdr:cNvSpPr>
          <a:spLocks/>
        </xdr:cNvSpPr>
      </xdr:nvSpPr>
      <xdr:spPr>
        <a:xfrm>
          <a:off x="57150" y="642937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27</xdr:row>
      <xdr:rowOff>0</xdr:rowOff>
    </xdr:from>
    <xdr:to>
      <xdr:col>0</xdr:col>
      <xdr:colOff>266700</xdr:colOff>
      <xdr:row>27</xdr:row>
      <xdr:rowOff>0</xdr:rowOff>
    </xdr:to>
    <xdr:sp>
      <xdr:nvSpPr>
        <xdr:cNvPr id="41" name="AutoShape 35"/>
        <xdr:cNvSpPr>
          <a:spLocks/>
        </xdr:cNvSpPr>
      </xdr:nvSpPr>
      <xdr:spPr>
        <a:xfrm>
          <a:off x="57150" y="595312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27</xdr:row>
      <xdr:rowOff>0</xdr:rowOff>
    </xdr:from>
    <xdr:to>
      <xdr:col>0</xdr:col>
      <xdr:colOff>266700</xdr:colOff>
      <xdr:row>27</xdr:row>
      <xdr:rowOff>0</xdr:rowOff>
    </xdr:to>
    <xdr:sp>
      <xdr:nvSpPr>
        <xdr:cNvPr id="42" name="AutoShape 10"/>
        <xdr:cNvSpPr>
          <a:spLocks/>
        </xdr:cNvSpPr>
      </xdr:nvSpPr>
      <xdr:spPr>
        <a:xfrm>
          <a:off x="57150" y="595312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31</xdr:row>
      <xdr:rowOff>0</xdr:rowOff>
    </xdr:from>
    <xdr:to>
      <xdr:col>0</xdr:col>
      <xdr:colOff>266700</xdr:colOff>
      <xdr:row>31</xdr:row>
      <xdr:rowOff>0</xdr:rowOff>
    </xdr:to>
    <xdr:sp>
      <xdr:nvSpPr>
        <xdr:cNvPr id="43" name="AutoShape 37"/>
        <xdr:cNvSpPr>
          <a:spLocks/>
        </xdr:cNvSpPr>
      </xdr:nvSpPr>
      <xdr:spPr>
        <a:xfrm>
          <a:off x="57150" y="690562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57150</xdr:colOff>
      <xdr:row>31</xdr:row>
      <xdr:rowOff>0</xdr:rowOff>
    </xdr:from>
    <xdr:to>
      <xdr:col>0</xdr:col>
      <xdr:colOff>266700</xdr:colOff>
      <xdr:row>31</xdr:row>
      <xdr:rowOff>0</xdr:rowOff>
    </xdr:to>
    <xdr:sp>
      <xdr:nvSpPr>
        <xdr:cNvPr id="44" name="AutoShape 12"/>
        <xdr:cNvSpPr>
          <a:spLocks/>
        </xdr:cNvSpPr>
      </xdr:nvSpPr>
      <xdr:spPr>
        <a:xfrm>
          <a:off x="57150" y="6905625"/>
          <a:ext cx="219075" cy="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76200</xdr:colOff>
      <xdr:row>0</xdr:row>
      <xdr:rowOff>19050</xdr:rowOff>
    </xdr:from>
    <xdr:to>
      <xdr:col>4</xdr:col>
      <xdr:colOff>257175</xdr:colOff>
      <xdr:row>3</xdr:row>
      <xdr:rowOff>171450</xdr:rowOff>
    </xdr:to>
    <xdr:pic>
      <xdr:nvPicPr>
        <xdr:cNvPr id="45" name="Picture 173"/>
        <xdr:cNvPicPr preferRelativeResize="1">
          <a:picLocks noChangeAspect="1"/>
        </xdr:cNvPicPr>
      </xdr:nvPicPr>
      <xdr:blipFill>
        <a:blip r:embed="rId1"/>
        <a:stretch>
          <a:fillRect/>
        </a:stretch>
      </xdr:blipFill>
      <xdr:spPr>
        <a:xfrm>
          <a:off x="76200" y="19050"/>
          <a:ext cx="23241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3"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3"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76200</xdr:colOff>
      <xdr:row>0</xdr:row>
      <xdr:rowOff>0</xdr:rowOff>
    </xdr:from>
    <xdr:to>
      <xdr:col>0</xdr:col>
      <xdr:colOff>666750</xdr:colOff>
      <xdr:row>0</xdr:row>
      <xdr:rowOff>0</xdr:rowOff>
    </xdr:to>
    <xdr:pic>
      <xdr:nvPicPr>
        <xdr:cNvPr id="3" name="Picture 1"/>
        <xdr:cNvPicPr preferRelativeResize="1">
          <a:picLocks noChangeAspect="1"/>
        </xdr:cNvPicPr>
      </xdr:nvPicPr>
      <xdr:blipFill>
        <a:blip r:embed="rId2"/>
        <a:stretch>
          <a:fillRect/>
        </a:stretch>
      </xdr:blipFill>
      <xdr:spPr>
        <a:xfrm>
          <a:off x="76200" y="0"/>
          <a:ext cx="590550" cy="0"/>
        </a:xfrm>
        <a:prstGeom prst="rect">
          <a:avLst/>
        </a:prstGeom>
        <a:noFill/>
        <a:ln w="9525" cmpd="sng">
          <a:noFill/>
        </a:ln>
      </xdr:spPr>
    </xdr:pic>
    <xdr:clientData/>
  </xdr:twoCellAnchor>
  <xdr:twoCellAnchor editAs="oneCell">
    <xdr:from>
      <xdr:col>0</xdr:col>
      <xdr:colOff>323850</xdr:colOff>
      <xdr:row>41</xdr:row>
      <xdr:rowOff>152400</xdr:rowOff>
    </xdr:from>
    <xdr:to>
      <xdr:col>5</xdr:col>
      <xdr:colOff>571500</xdr:colOff>
      <xdr:row>54</xdr:row>
      <xdr:rowOff>76200</xdr:rowOff>
    </xdr:to>
    <xdr:pic>
      <xdr:nvPicPr>
        <xdr:cNvPr id="4" name="Picture 26"/>
        <xdr:cNvPicPr preferRelativeResize="1">
          <a:picLocks noChangeAspect="1"/>
        </xdr:cNvPicPr>
      </xdr:nvPicPr>
      <xdr:blipFill>
        <a:blip r:embed="rId3"/>
        <a:stretch>
          <a:fillRect/>
        </a:stretch>
      </xdr:blipFill>
      <xdr:spPr>
        <a:xfrm>
          <a:off x="323850" y="8782050"/>
          <a:ext cx="3676650" cy="2095500"/>
        </a:xfrm>
        <a:prstGeom prst="rect">
          <a:avLst/>
        </a:prstGeom>
        <a:noFill/>
        <a:ln w="9525" cmpd="sng">
          <a:noFill/>
        </a:ln>
      </xdr:spPr>
    </xdr:pic>
    <xdr:clientData/>
  </xdr:twoCellAnchor>
  <xdr:twoCellAnchor editAs="oneCell">
    <xdr:from>
      <xdr:col>5</xdr:col>
      <xdr:colOff>47625</xdr:colOff>
      <xdr:row>69</xdr:row>
      <xdr:rowOff>38100</xdr:rowOff>
    </xdr:from>
    <xdr:to>
      <xdr:col>10</xdr:col>
      <xdr:colOff>514350</xdr:colOff>
      <xdr:row>77</xdr:row>
      <xdr:rowOff>142875</xdr:rowOff>
    </xdr:to>
    <xdr:pic>
      <xdr:nvPicPr>
        <xdr:cNvPr id="5" name="Picture 28"/>
        <xdr:cNvPicPr preferRelativeResize="1">
          <a:picLocks noChangeAspect="1"/>
        </xdr:cNvPicPr>
      </xdr:nvPicPr>
      <xdr:blipFill>
        <a:blip r:embed="rId4"/>
        <a:stretch>
          <a:fillRect/>
        </a:stretch>
      </xdr:blipFill>
      <xdr:spPr>
        <a:xfrm>
          <a:off x="3476625" y="13611225"/>
          <a:ext cx="3905250" cy="1409700"/>
        </a:xfrm>
        <a:prstGeom prst="rect">
          <a:avLst/>
        </a:prstGeom>
        <a:noFill/>
        <a:ln w="9525" cmpd="sng">
          <a:noFill/>
        </a:ln>
      </xdr:spPr>
    </xdr:pic>
    <xdr:clientData/>
  </xdr:twoCellAnchor>
  <xdr:twoCellAnchor editAs="oneCell">
    <xdr:from>
      <xdr:col>0</xdr:col>
      <xdr:colOff>247650</xdr:colOff>
      <xdr:row>79</xdr:row>
      <xdr:rowOff>114300</xdr:rowOff>
    </xdr:from>
    <xdr:to>
      <xdr:col>5</xdr:col>
      <xdr:colOff>333375</xdr:colOff>
      <xdr:row>93</xdr:row>
      <xdr:rowOff>114300</xdr:rowOff>
    </xdr:to>
    <xdr:pic>
      <xdr:nvPicPr>
        <xdr:cNvPr id="6" name="Picture 29"/>
        <xdr:cNvPicPr preferRelativeResize="1">
          <a:picLocks noChangeAspect="1"/>
        </xdr:cNvPicPr>
      </xdr:nvPicPr>
      <xdr:blipFill>
        <a:blip r:embed="rId5"/>
        <a:stretch>
          <a:fillRect/>
        </a:stretch>
      </xdr:blipFill>
      <xdr:spPr>
        <a:xfrm>
          <a:off x="247650" y="15335250"/>
          <a:ext cx="3514725" cy="2324100"/>
        </a:xfrm>
        <a:prstGeom prst="rect">
          <a:avLst/>
        </a:prstGeom>
        <a:noFill/>
        <a:ln w="9525" cmpd="sng">
          <a:noFill/>
        </a:ln>
      </xdr:spPr>
    </xdr:pic>
    <xdr:clientData/>
  </xdr:twoCellAnchor>
  <xdr:twoCellAnchor editAs="oneCell">
    <xdr:from>
      <xdr:col>0</xdr:col>
      <xdr:colOff>28575</xdr:colOff>
      <xdr:row>105</xdr:row>
      <xdr:rowOff>47625</xdr:rowOff>
    </xdr:from>
    <xdr:to>
      <xdr:col>4</xdr:col>
      <xdr:colOff>657225</xdr:colOff>
      <xdr:row>106</xdr:row>
      <xdr:rowOff>1085850</xdr:rowOff>
    </xdr:to>
    <xdr:pic>
      <xdr:nvPicPr>
        <xdr:cNvPr id="7" name="Picture 47"/>
        <xdr:cNvPicPr preferRelativeResize="1">
          <a:picLocks noChangeAspect="1"/>
        </xdr:cNvPicPr>
      </xdr:nvPicPr>
      <xdr:blipFill>
        <a:blip r:embed="rId6"/>
        <a:stretch>
          <a:fillRect/>
        </a:stretch>
      </xdr:blipFill>
      <xdr:spPr>
        <a:xfrm>
          <a:off x="28575" y="19821525"/>
          <a:ext cx="3371850" cy="1438275"/>
        </a:xfrm>
        <a:prstGeom prst="rect">
          <a:avLst/>
        </a:prstGeom>
        <a:noFill/>
        <a:ln w="9525" cmpd="sng">
          <a:noFill/>
        </a:ln>
      </xdr:spPr>
    </xdr:pic>
    <xdr:clientData/>
  </xdr:twoCellAnchor>
  <xdr:twoCellAnchor editAs="oneCell">
    <xdr:from>
      <xdr:col>0</xdr:col>
      <xdr:colOff>219075</xdr:colOff>
      <xdr:row>113</xdr:row>
      <xdr:rowOff>28575</xdr:rowOff>
    </xdr:from>
    <xdr:to>
      <xdr:col>2</xdr:col>
      <xdr:colOff>428625</xdr:colOff>
      <xdr:row>113</xdr:row>
      <xdr:rowOff>1133475</xdr:rowOff>
    </xdr:to>
    <xdr:pic>
      <xdr:nvPicPr>
        <xdr:cNvPr id="8" name="Picture 69"/>
        <xdr:cNvPicPr preferRelativeResize="1">
          <a:picLocks noChangeAspect="1"/>
        </xdr:cNvPicPr>
      </xdr:nvPicPr>
      <xdr:blipFill>
        <a:blip r:embed="rId7"/>
        <a:stretch>
          <a:fillRect/>
        </a:stretch>
      </xdr:blipFill>
      <xdr:spPr>
        <a:xfrm>
          <a:off x="219075" y="22440900"/>
          <a:ext cx="1590675" cy="1104900"/>
        </a:xfrm>
        <a:prstGeom prst="rect">
          <a:avLst/>
        </a:prstGeom>
        <a:noFill/>
        <a:ln w="9525" cmpd="sng">
          <a:noFill/>
        </a:ln>
      </xdr:spPr>
    </xdr:pic>
    <xdr:clientData/>
  </xdr:twoCellAnchor>
  <xdr:twoCellAnchor editAs="oneCell">
    <xdr:from>
      <xdr:col>6</xdr:col>
      <xdr:colOff>228600</xdr:colOff>
      <xdr:row>113</xdr:row>
      <xdr:rowOff>28575</xdr:rowOff>
    </xdr:from>
    <xdr:to>
      <xdr:col>8</xdr:col>
      <xdr:colOff>447675</xdr:colOff>
      <xdr:row>113</xdr:row>
      <xdr:rowOff>1133475</xdr:rowOff>
    </xdr:to>
    <xdr:pic>
      <xdr:nvPicPr>
        <xdr:cNvPr id="9" name="Picture 70"/>
        <xdr:cNvPicPr preferRelativeResize="1">
          <a:picLocks noChangeAspect="1"/>
        </xdr:cNvPicPr>
      </xdr:nvPicPr>
      <xdr:blipFill>
        <a:blip r:embed="rId8"/>
        <a:stretch>
          <a:fillRect/>
        </a:stretch>
      </xdr:blipFill>
      <xdr:spPr>
        <a:xfrm>
          <a:off x="4343400" y="22440900"/>
          <a:ext cx="1590675" cy="1104900"/>
        </a:xfrm>
        <a:prstGeom prst="rect">
          <a:avLst/>
        </a:prstGeom>
        <a:noFill/>
        <a:ln w="9525" cmpd="sng">
          <a:noFill/>
        </a:ln>
      </xdr:spPr>
    </xdr:pic>
    <xdr:clientData/>
  </xdr:twoCellAnchor>
  <xdr:twoCellAnchor editAs="oneCell">
    <xdr:from>
      <xdr:col>0</xdr:col>
      <xdr:colOff>219075</xdr:colOff>
      <xdr:row>116</xdr:row>
      <xdr:rowOff>28575</xdr:rowOff>
    </xdr:from>
    <xdr:to>
      <xdr:col>2</xdr:col>
      <xdr:colOff>428625</xdr:colOff>
      <xdr:row>116</xdr:row>
      <xdr:rowOff>1104900</xdr:rowOff>
    </xdr:to>
    <xdr:pic>
      <xdr:nvPicPr>
        <xdr:cNvPr id="10" name="Picture 71"/>
        <xdr:cNvPicPr preferRelativeResize="1">
          <a:picLocks noChangeAspect="1"/>
        </xdr:cNvPicPr>
      </xdr:nvPicPr>
      <xdr:blipFill>
        <a:blip r:embed="rId9"/>
        <a:stretch>
          <a:fillRect/>
        </a:stretch>
      </xdr:blipFill>
      <xdr:spPr>
        <a:xfrm>
          <a:off x="219075" y="23974425"/>
          <a:ext cx="1590675" cy="1076325"/>
        </a:xfrm>
        <a:prstGeom prst="rect">
          <a:avLst/>
        </a:prstGeom>
        <a:noFill/>
        <a:ln w="9525" cmpd="sng">
          <a:noFill/>
        </a:ln>
      </xdr:spPr>
    </xdr:pic>
    <xdr:clientData/>
  </xdr:twoCellAnchor>
  <xdr:twoCellAnchor editAs="oneCell">
    <xdr:from>
      <xdr:col>6</xdr:col>
      <xdr:colOff>247650</xdr:colOff>
      <xdr:row>116</xdr:row>
      <xdr:rowOff>28575</xdr:rowOff>
    </xdr:from>
    <xdr:to>
      <xdr:col>8</xdr:col>
      <xdr:colOff>476250</xdr:colOff>
      <xdr:row>116</xdr:row>
      <xdr:rowOff>1104900</xdr:rowOff>
    </xdr:to>
    <xdr:pic>
      <xdr:nvPicPr>
        <xdr:cNvPr id="11" name="Picture 72"/>
        <xdr:cNvPicPr preferRelativeResize="1">
          <a:picLocks noChangeAspect="1"/>
        </xdr:cNvPicPr>
      </xdr:nvPicPr>
      <xdr:blipFill>
        <a:blip r:embed="rId10"/>
        <a:stretch>
          <a:fillRect/>
        </a:stretch>
      </xdr:blipFill>
      <xdr:spPr>
        <a:xfrm>
          <a:off x="4362450" y="23974425"/>
          <a:ext cx="1600200" cy="1076325"/>
        </a:xfrm>
        <a:prstGeom prst="rect">
          <a:avLst/>
        </a:prstGeom>
        <a:noFill/>
        <a:ln w="9525" cmpd="sng">
          <a:noFill/>
        </a:ln>
      </xdr:spPr>
    </xdr:pic>
    <xdr:clientData/>
  </xdr:twoCellAnchor>
  <xdr:twoCellAnchor editAs="oneCell">
    <xdr:from>
      <xdr:col>9</xdr:col>
      <xdr:colOff>190500</xdr:colOff>
      <xdr:row>53</xdr:row>
      <xdr:rowOff>142875</xdr:rowOff>
    </xdr:from>
    <xdr:to>
      <xdr:col>10</xdr:col>
      <xdr:colOff>447675</xdr:colOff>
      <xdr:row>67</xdr:row>
      <xdr:rowOff>142875</xdr:rowOff>
    </xdr:to>
    <xdr:pic>
      <xdr:nvPicPr>
        <xdr:cNvPr id="12" name="Picture 74"/>
        <xdr:cNvPicPr preferRelativeResize="1">
          <a:picLocks noChangeAspect="1"/>
        </xdr:cNvPicPr>
      </xdr:nvPicPr>
      <xdr:blipFill>
        <a:blip r:embed="rId11"/>
        <a:stretch>
          <a:fillRect/>
        </a:stretch>
      </xdr:blipFill>
      <xdr:spPr>
        <a:xfrm>
          <a:off x="6362700" y="10772775"/>
          <a:ext cx="942975" cy="2600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3"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76200</xdr:colOff>
      <xdr:row>0</xdr:row>
      <xdr:rowOff>0</xdr:rowOff>
    </xdr:from>
    <xdr:to>
      <xdr:col>0</xdr:col>
      <xdr:colOff>685800</xdr:colOff>
      <xdr:row>0</xdr:row>
      <xdr:rowOff>0</xdr:rowOff>
    </xdr:to>
    <xdr:pic>
      <xdr:nvPicPr>
        <xdr:cNvPr id="3" name="Picture 1"/>
        <xdr:cNvPicPr preferRelativeResize="1">
          <a:picLocks noChangeAspect="1"/>
        </xdr:cNvPicPr>
      </xdr:nvPicPr>
      <xdr:blipFill>
        <a:blip r:embed="rId2"/>
        <a:stretch>
          <a:fillRect/>
        </a:stretch>
      </xdr:blipFill>
      <xdr:spPr>
        <a:xfrm>
          <a:off x="76200" y="0"/>
          <a:ext cx="60960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3" descr="BD21315_"/>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vmlDrawing" Target="../drawings/vmlDrawing7.vml" /><Relationship Id="rId6" Type="http://schemas.openxmlformats.org/officeDocument/2006/relationships/drawing" Target="../drawings/drawing7.xml" /><Relationship Id="rId7"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4.vml" /><Relationship Id="rId6" Type="http://schemas.openxmlformats.org/officeDocument/2006/relationships/drawing" Target="../drawings/drawing4.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vmlDrawing" Target="../drawings/vmlDrawing5.vml" /><Relationship Id="rId7" Type="http://schemas.openxmlformats.org/officeDocument/2006/relationships/drawing" Target="../drawings/drawing5.x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6.vml" /><Relationship Id="rId5" Type="http://schemas.openxmlformats.org/officeDocument/2006/relationships/drawing" Target="../drawings/drawing6.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J182"/>
  <sheetViews>
    <sheetView view="pageBreakPreview" zoomScaleSheetLayoutView="100" zoomScalePageLayoutView="0" workbookViewId="0" topLeftCell="A1">
      <selection activeCell="L7" sqref="L7"/>
    </sheetView>
  </sheetViews>
  <sheetFormatPr defaultColWidth="9.00390625" defaultRowHeight="12.75"/>
  <cols>
    <col min="1" max="1" width="36.125" style="0" customWidth="1"/>
    <col min="2" max="2" width="6.25390625" style="0" customWidth="1"/>
    <col min="3" max="3" width="6.00390625" style="0" customWidth="1"/>
    <col min="4" max="5" width="10.875" style="0" customWidth="1"/>
    <col min="6" max="6" width="3.00390625" style="4" customWidth="1"/>
    <col min="7" max="7" width="25.00390625" style="4" customWidth="1"/>
    <col min="8" max="8" width="7.25390625" style="4" customWidth="1"/>
    <col min="9" max="9" width="6.75390625" style="4" customWidth="1"/>
    <col min="10" max="10" width="11.125" style="4" customWidth="1"/>
    <col min="11" max="11" width="11.875" style="0" customWidth="1"/>
  </cols>
  <sheetData>
    <row r="1" spans="1:10" s="4" customFormat="1" ht="12" customHeight="1">
      <c r="A1" s="1" t="s">
        <v>9</v>
      </c>
      <c r="B1" s="1"/>
      <c r="C1" s="1"/>
      <c r="J1" s="8"/>
    </row>
    <row r="2" spans="1:10" s="4" customFormat="1" ht="18" customHeight="1" thickBot="1">
      <c r="A2" s="1" t="s">
        <v>10</v>
      </c>
      <c r="B2" s="1"/>
      <c r="C2" s="1"/>
      <c r="F2" s="308"/>
      <c r="G2" s="313">
        <v>40674</v>
      </c>
      <c r="J2" s="8"/>
    </row>
    <row r="3" spans="1:10" s="15" customFormat="1" ht="9.75" customHeight="1">
      <c r="A3" s="58" t="s">
        <v>0</v>
      </c>
      <c r="B3" s="60" t="s">
        <v>314</v>
      </c>
      <c r="C3" s="60" t="s">
        <v>315</v>
      </c>
      <c r="D3" s="59" t="s">
        <v>1</v>
      </c>
      <c r="E3" s="112" t="s">
        <v>4</v>
      </c>
      <c r="F3" s="113"/>
      <c r="G3" s="58" t="s">
        <v>0</v>
      </c>
      <c r="H3" s="60" t="s">
        <v>315</v>
      </c>
      <c r="I3" s="59" t="s">
        <v>1</v>
      </c>
      <c r="J3" s="112" t="s">
        <v>4</v>
      </c>
    </row>
    <row r="4" spans="1:10" s="15" customFormat="1" ht="10.5" customHeight="1">
      <c r="A4" s="114"/>
      <c r="B4" s="33" t="s">
        <v>42</v>
      </c>
      <c r="C4" s="115" t="s">
        <v>316</v>
      </c>
      <c r="D4" s="116" t="s">
        <v>2</v>
      </c>
      <c r="E4" s="117"/>
      <c r="F4" s="113"/>
      <c r="G4" s="114"/>
      <c r="H4" s="115" t="s">
        <v>316</v>
      </c>
      <c r="I4" s="116" t="s">
        <v>2</v>
      </c>
      <c r="J4" s="117"/>
    </row>
    <row r="5" spans="1:10" s="100" customFormat="1" ht="12" customHeight="1">
      <c r="A5" s="97" t="s">
        <v>57</v>
      </c>
      <c r="B5" s="118"/>
      <c r="C5" s="99"/>
      <c r="D5" s="37"/>
      <c r="E5" s="119"/>
      <c r="F5" s="120"/>
      <c r="G5" s="97" t="s">
        <v>259</v>
      </c>
      <c r="H5" s="99"/>
      <c r="I5" s="98"/>
      <c r="J5" s="121"/>
    </row>
    <row r="6" spans="1:10" s="100" customFormat="1" ht="12" customHeight="1">
      <c r="A6" s="101" t="s">
        <v>112</v>
      </c>
      <c r="B6" s="122"/>
      <c r="C6" s="48">
        <v>1.31</v>
      </c>
      <c r="D6" s="105" t="s">
        <v>82</v>
      </c>
      <c r="E6" s="123" t="s">
        <v>80</v>
      </c>
      <c r="F6" s="81"/>
      <c r="G6" s="101" t="s">
        <v>298</v>
      </c>
      <c r="H6" s="124">
        <v>1.31</v>
      </c>
      <c r="I6" s="105">
        <v>2</v>
      </c>
      <c r="J6" s="123" t="s">
        <v>123</v>
      </c>
    </row>
    <row r="7" spans="1:10" s="100" customFormat="1" ht="12" customHeight="1">
      <c r="A7" s="358" t="s">
        <v>113</v>
      </c>
      <c r="B7" s="359"/>
      <c r="C7" s="360">
        <v>1.68</v>
      </c>
      <c r="D7" s="361" t="s">
        <v>82</v>
      </c>
      <c r="E7" s="362" t="s">
        <v>80</v>
      </c>
      <c r="F7" s="81"/>
      <c r="G7" s="363" t="s">
        <v>299</v>
      </c>
      <c r="H7" s="389">
        <v>1.64</v>
      </c>
      <c r="I7" s="365">
        <v>2</v>
      </c>
      <c r="J7" s="374" t="s">
        <v>123</v>
      </c>
    </row>
    <row r="8" spans="1:10" s="100" customFormat="1" ht="12" customHeight="1">
      <c r="A8" s="101" t="s">
        <v>113</v>
      </c>
      <c r="B8" s="122"/>
      <c r="C8" s="48">
        <v>1.68</v>
      </c>
      <c r="D8" s="105" t="s">
        <v>70</v>
      </c>
      <c r="E8" s="123" t="s">
        <v>6</v>
      </c>
      <c r="F8" s="81"/>
      <c r="G8" s="78" t="s">
        <v>300</v>
      </c>
      <c r="H8" s="125">
        <v>1.96</v>
      </c>
      <c r="I8" s="102">
        <v>2</v>
      </c>
      <c r="J8" s="84" t="s">
        <v>123</v>
      </c>
    </row>
    <row r="9" spans="1:10" s="100" customFormat="1" ht="12" customHeight="1">
      <c r="A9" s="358" t="s">
        <v>114</v>
      </c>
      <c r="B9" s="359"/>
      <c r="C9" s="360">
        <v>2.42</v>
      </c>
      <c r="D9" s="361" t="s">
        <v>82</v>
      </c>
      <c r="E9" s="362" t="s">
        <v>80</v>
      </c>
      <c r="F9" s="81"/>
      <c r="G9" s="363" t="s">
        <v>301</v>
      </c>
      <c r="H9" s="389">
        <v>2.45</v>
      </c>
      <c r="I9" s="365">
        <v>2</v>
      </c>
      <c r="J9" s="374" t="s">
        <v>123</v>
      </c>
    </row>
    <row r="10" spans="1:10" s="100" customFormat="1" ht="12" customHeight="1">
      <c r="A10" s="101" t="s">
        <v>114</v>
      </c>
      <c r="B10" s="122"/>
      <c r="C10" s="48">
        <v>2.42</v>
      </c>
      <c r="D10" s="105" t="s">
        <v>70</v>
      </c>
      <c r="E10" s="123" t="s">
        <v>6</v>
      </c>
      <c r="F10" s="81"/>
      <c r="G10" s="78" t="s">
        <v>302</v>
      </c>
      <c r="H10" s="125">
        <v>2.94</v>
      </c>
      <c r="I10" s="102">
        <v>2</v>
      </c>
      <c r="J10" s="84" t="s">
        <v>123</v>
      </c>
    </row>
    <row r="11" spans="1:10" s="100" customFormat="1" ht="12" customHeight="1">
      <c r="A11" s="358" t="s">
        <v>115</v>
      </c>
      <c r="B11" s="359"/>
      <c r="C11" s="360">
        <v>3.12</v>
      </c>
      <c r="D11" s="361" t="s">
        <v>82</v>
      </c>
      <c r="E11" s="362" t="s">
        <v>80</v>
      </c>
      <c r="F11" s="81"/>
      <c r="G11" s="363" t="s">
        <v>303</v>
      </c>
      <c r="H11" s="389">
        <v>3.27</v>
      </c>
      <c r="I11" s="365">
        <v>2</v>
      </c>
      <c r="J11" s="374" t="s">
        <v>123</v>
      </c>
    </row>
    <row r="12" spans="1:10" s="100" customFormat="1" ht="12" customHeight="1">
      <c r="A12" s="101" t="s">
        <v>115</v>
      </c>
      <c r="B12" s="122"/>
      <c r="C12" s="48">
        <v>3.12</v>
      </c>
      <c r="D12" s="105" t="s">
        <v>70</v>
      </c>
      <c r="E12" s="123" t="s">
        <v>6</v>
      </c>
      <c r="F12" s="81"/>
      <c r="G12" s="101" t="s">
        <v>292</v>
      </c>
      <c r="H12" s="124">
        <v>1.96</v>
      </c>
      <c r="I12" s="105">
        <v>2</v>
      </c>
      <c r="J12" s="123" t="s">
        <v>123</v>
      </c>
    </row>
    <row r="13" spans="1:10" s="100" customFormat="1" ht="12" customHeight="1">
      <c r="A13" s="358" t="s">
        <v>116</v>
      </c>
      <c r="B13" s="359"/>
      <c r="C13" s="360">
        <v>3.9</v>
      </c>
      <c r="D13" s="361">
        <v>7.9</v>
      </c>
      <c r="E13" s="362" t="s">
        <v>80</v>
      </c>
      <c r="F13" s="81"/>
      <c r="G13" s="363" t="s">
        <v>293</v>
      </c>
      <c r="H13" s="389">
        <v>2.45</v>
      </c>
      <c r="I13" s="365">
        <v>2</v>
      </c>
      <c r="J13" s="374" t="s">
        <v>123</v>
      </c>
    </row>
    <row r="14" spans="1:10" s="100" customFormat="1" ht="12" customHeight="1">
      <c r="A14" s="101" t="s">
        <v>116</v>
      </c>
      <c r="B14" s="122"/>
      <c r="C14" s="48">
        <v>3.9</v>
      </c>
      <c r="D14" s="105" t="s">
        <v>70</v>
      </c>
      <c r="E14" s="123" t="s">
        <v>6</v>
      </c>
      <c r="F14" s="81"/>
      <c r="G14" s="78" t="s">
        <v>294</v>
      </c>
      <c r="H14" s="125">
        <v>2.94</v>
      </c>
      <c r="I14" s="102">
        <v>2</v>
      </c>
      <c r="J14" s="84" t="s">
        <v>123</v>
      </c>
    </row>
    <row r="15" spans="1:10" s="100" customFormat="1" ht="12" customHeight="1">
      <c r="A15" s="358" t="s">
        <v>117</v>
      </c>
      <c r="B15" s="359"/>
      <c r="C15" s="360">
        <v>4.93</v>
      </c>
      <c r="D15" s="361" t="s">
        <v>36</v>
      </c>
      <c r="E15" s="362" t="s">
        <v>80</v>
      </c>
      <c r="F15" s="81"/>
      <c r="G15" s="363" t="s">
        <v>295</v>
      </c>
      <c r="H15" s="389">
        <v>3.68</v>
      </c>
      <c r="I15" s="365">
        <v>2</v>
      </c>
      <c r="J15" s="374" t="s">
        <v>123</v>
      </c>
    </row>
    <row r="16" spans="1:10" s="100" customFormat="1" ht="12" customHeight="1">
      <c r="A16" s="106" t="s">
        <v>117</v>
      </c>
      <c r="B16" s="122"/>
      <c r="C16" s="126">
        <v>4.93</v>
      </c>
      <c r="D16" s="105" t="s">
        <v>71</v>
      </c>
      <c r="E16" s="123" t="s">
        <v>6</v>
      </c>
      <c r="F16" s="81"/>
      <c r="G16" s="78" t="s">
        <v>296</v>
      </c>
      <c r="H16" s="125">
        <v>4.41</v>
      </c>
      <c r="I16" s="102">
        <v>2</v>
      </c>
      <c r="J16" s="84" t="s">
        <v>123</v>
      </c>
    </row>
    <row r="17" spans="1:10" s="100" customFormat="1" ht="12" customHeight="1">
      <c r="A17" s="363" t="s">
        <v>43</v>
      </c>
      <c r="B17" s="359"/>
      <c r="C17" s="364">
        <v>4.67</v>
      </c>
      <c r="D17" s="365" t="s">
        <v>83</v>
      </c>
      <c r="E17" s="362" t="s">
        <v>80</v>
      </c>
      <c r="F17" s="81"/>
      <c r="G17" s="363" t="s">
        <v>297</v>
      </c>
      <c r="H17" s="389">
        <v>4.9</v>
      </c>
      <c r="I17" s="365">
        <v>2</v>
      </c>
      <c r="J17" s="374" t="s">
        <v>123</v>
      </c>
    </row>
    <row r="18" spans="1:10" s="100" customFormat="1" ht="12" customHeight="1">
      <c r="A18" s="78" t="s">
        <v>43</v>
      </c>
      <c r="B18" s="122"/>
      <c r="C18" s="127">
        <v>4.84</v>
      </c>
      <c r="D18" s="76">
        <v>11.7</v>
      </c>
      <c r="E18" s="123" t="s">
        <v>6</v>
      </c>
      <c r="F18" s="81"/>
      <c r="G18" s="101" t="s">
        <v>473</v>
      </c>
      <c r="H18" s="538">
        <v>1.4</v>
      </c>
      <c r="I18" s="105">
        <v>6</v>
      </c>
      <c r="J18" s="84" t="s">
        <v>123</v>
      </c>
    </row>
    <row r="19" spans="1:10" s="100" customFormat="1" ht="12" customHeight="1">
      <c r="A19" s="363" t="s">
        <v>44</v>
      </c>
      <c r="B19" s="366"/>
      <c r="C19" s="364">
        <v>6.33</v>
      </c>
      <c r="D19" s="365" t="s">
        <v>89</v>
      </c>
      <c r="E19" s="362" t="s">
        <v>80</v>
      </c>
      <c r="F19" s="81"/>
      <c r="G19" s="358" t="s">
        <v>286</v>
      </c>
      <c r="H19" s="390">
        <v>2.62</v>
      </c>
      <c r="I19" s="361">
        <v>2</v>
      </c>
      <c r="J19" s="362" t="s">
        <v>123</v>
      </c>
    </row>
    <row r="20" spans="1:10" s="100" customFormat="1" ht="12" customHeight="1">
      <c r="A20" s="78" t="s">
        <v>44</v>
      </c>
      <c r="B20" s="128"/>
      <c r="C20" s="127">
        <v>6.38</v>
      </c>
      <c r="D20" s="76">
        <v>11.7</v>
      </c>
      <c r="E20" s="123" t="s">
        <v>6</v>
      </c>
      <c r="F20" s="81"/>
      <c r="G20" s="78" t="s">
        <v>287</v>
      </c>
      <c r="H20" s="125">
        <v>3.27</v>
      </c>
      <c r="I20" s="102">
        <v>2</v>
      </c>
      <c r="J20" s="84" t="s">
        <v>123</v>
      </c>
    </row>
    <row r="21" spans="1:10" s="100" customFormat="1" ht="12" customHeight="1">
      <c r="A21" s="363" t="s">
        <v>45</v>
      </c>
      <c r="B21" s="359"/>
      <c r="C21" s="364">
        <v>7.46</v>
      </c>
      <c r="D21" s="365" t="s">
        <v>89</v>
      </c>
      <c r="E21" s="362" t="s">
        <v>80</v>
      </c>
      <c r="F21" s="81"/>
      <c r="G21" s="363" t="s">
        <v>288</v>
      </c>
      <c r="H21" s="389">
        <v>3.92</v>
      </c>
      <c r="I21" s="365">
        <v>2</v>
      </c>
      <c r="J21" s="374" t="s">
        <v>123</v>
      </c>
    </row>
    <row r="22" spans="1:10" s="100" customFormat="1" ht="12" customHeight="1">
      <c r="A22" s="78" t="s">
        <v>45</v>
      </c>
      <c r="B22" s="122"/>
      <c r="C22" s="127">
        <v>7.56</v>
      </c>
      <c r="D22" s="76">
        <v>11.7</v>
      </c>
      <c r="E22" s="123" t="s">
        <v>6</v>
      </c>
      <c r="F22" s="81"/>
      <c r="G22" s="78" t="s">
        <v>289</v>
      </c>
      <c r="H22" s="125">
        <v>4.9</v>
      </c>
      <c r="I22" s="102">
        <v>2</v>
      </c>
      <c r="J22" s="84" t="s">
        <v>123</v>
      </c>
    </row>
    <row r="23" spans="1:10" s="100" customFormat="1" ht="12" customHeight="1">
      <c r="A23" s="367" t="s">
        <v>46</v>
      </c>
      <c r="B23" s="366"/>
      <c r="C23" s="368">
        <v>9.04</v>
      </c>
      <c r="D23" s="369">
        <v>11.7</v>
      </c>
      <c r="E23" s="362" t="s">
        <v>6</v>
      </c>
      <c r="F23" s="81"/>
      <c r="G23" s="363" t="s">
        <v>290</v>
      </c>
      <c r="H23" s="389">
        <v>5.88</v>
      </c>
      <c r="I23" s="365">
        <v>2</v>
      </c>
      <c r="J23" s="374" t="s">
        <v>123</v>
      </c>
    </row>
    <row r="24" spans="1:10" s="100" customFormat="1" ht="12" customHeight="1">
      <c r="A24" s="107" t="s">
        <v>47</v>
      </c>
      <c r="B24" s="128"/>
      <c r="C24" s="129">
        <v>9.78</v>
      </c>
      <c r="D24" s="76">
        <v>11.7</v>
      </c>
      <c r="E24" s="123" t="s">
        <v>6</v>
      </c>
      <c r="F24" s="81"/>
      <c r="G24" s="78" t="s">
        <v>291</v>
      </c>
      <c r="H24" s="125">
        <v>6.53</v>
      </c>
      <c r="I24" s="102">
        <v>2</v>
      </c>
      <c r="J24" s="84" t="s">
        <v>123</v>
      </c>
    </row>
    <row r="25" spans="1:10" s="100" customFormat="1" ht="12" customHeight="1">
      <c r="A25" s="367" t="s">
        <v>48</v>
      </c>
      <c r="B25" s="370"/>
      <c r="C25" s="371">
        <v>9.18</v>
      </c>
      <c r="D25" s="369">
        <v>11.7</v>
      </c>
      <c r="E25" s="362" t="s">
        <v>6</v>
      </c>
      <c r="F25" s="81"/>
      <c r="G25" s="358" t="s">
        <v>304</v>
      </c>
      <c r="H25" s="390">
        <v>2.62</v>
      </c>
      <c r="I25" s="361">
        <v>2</v>
      </c>
      <c r="J25" s="362" t="s">
        <v>123</v>
      </c>
    </row>
    <row r="26" spans="1:10" s="100" customFormat="1" ht="12" customHeight="1">
      <c r="A26" s="107" t="s">
        <v>49</v>
      </c>
      <c r="B26" s="128"/>
      <c r="C26" s="131">
        <v>10.4</v>
      </c>
      <c r="D26" s="76">
        <v>11.7</v>
      </c>
      <c r="E26" s="123" t="s">
        <v>6</v>
      </c>
      <c r="F26" s="81"/>
      <c r="G26" s="78" t="s">
        <v>305</v>
      </c>
      <c r="H26" s="125">
        <v>3.27</v>
      </c>
      <c r="I26" s="102">
        <v>2</v>
      </c>
      <c r="J26" s="84" t="s">
        <v>123</v>
      </c>
    </row>
    <row r="27" spans="1:10" s="100" customFormat="1" ht="12" customHeight="1">
      <c r="A27" s="367" t="s">
        <v>52</v>
      </c>
      <c r="B27" s="366"/>
      <c r="C27" s="372">
        <v>10.96</v>
      </c>
      <c r="D27" s="369">
        <v>11.7</v>
      </c>
      <c r="E27" s="362" t="s">
        <v>6</v>
      </c>
      <c r="F27" s="81"/>
      <c r="G27" s="363" t="s">
        <v>306</v>
      </c>
      <c r="H27" s="389">
        <v>3.92</v>
      </c>
      <c r="I27" s="365">
        <v>2</v>
      </c>
      <c r="J27" s="374" t="s">
        <v>123</v>
      </c>
    </row>
    <row r="28" spans="1:10" s="100" customFormat="1" ht="12" customHeight="1">
      <c r="A28" s="107" t="s">
        <v>58</v>
      </c>
      <c r="B28" s="128"/>
      <c r="C28" s="131">
        <v>12.86</v>
      </c>
      <c r="D28" s="76">
        <v>11.7</v>
      </c>
      <c r="E28" s="123" t="s">
        <v>6</v>
      </c>
      <c r="F28" s="81"/>
      <c r="G28" s="78" t="s">
        <v>307</v>
      </c>
      <c r="H28" s="125">
        <v>4.9</v>
      </c>
      <c r="I28" s="102">
        <v>2</v>
      </c>
      <c r="J28" s="84" t="s">
        <v>123</v>
      </c>
    </row>
    <row r="29" spans="1:10" s="100" customFormat="1" ht="12" customHeight="1">
      <c r="A29" s="367" t="s">
        <v>50</v>
      </c>
      <c r="B29" s="366"/>
      <c r="C29" s="372">
        <v>14.4</v>
      </c>
      <c r="D29" s="369">
        <v>11.7</v>
      </c>
      <c r="E29" s="362" t="s">
        <v>6</v>
      </c>
      <c r="F29" s="81"/>
      <c r="G29" s="363" t="s">
        <v>308</v>
      </c>
      <c r="H29" s="389">
        <v>5.88</v>
      </c>
      <c r="I29" s="365">
        <v>2</v>
      </c>
      <c r="J29" s="374" t="s">
        <v>123</v>
      </c>
    </row>
    <row r="30" spans="1:10" s="100" customFormat="1" ht="12" customHeight="1">
      <c r="A30" s="107" t="s">
        <v>538</v>
      </c>
      <c r="B30" s="130"/>
      <c r="C30" s="131">
        <v>15.6</v>
      </c>
      <c r="D30" s="76">
        <v>11.7</v>
      </c>
      <c r="E30" s="123" t="s">
        <v>6</v>
      </c>
      <c r="F30" s="81"/>
      <c r="G30" s="78" t="s">
        <v>309</v>
      </c>
      <c r="H30" s="125">
        <v>6.53</v>
      </c>
      <c r="I30" s="102">
        <v>2</v>
      </c>
      <c r="J30" s="84" t="s">
        <v>123</v>
      </c>
    </row>
    <row r="31" spans="1:10" s="100" customFormat="1" ht="12" customHeight="1">
      <c r="A31" s="367" t="s">
        <v>79</v>
      </c>
      <c r="B31" s="370"/>
      <c r="C31" s="372">
        <v>17.4</v>
      </c>
      <c r="D31" s="369">
        <v>11.7</v>
      </c>
      <c r="E31" s="362" t="s">
        <v>6</v>
      </c>
      <c r="F31" s="132"/>
      <c r="G31" s="363" t="s">
        <v>268</v>
      </c>
      <c r="H31" s="364">
        <v>3.82</v>
      </c>
      <c r="I31" s="365">
        <v>2</v>
      </c>
      <c r="J31" s="374" t="s">
        <v>123</v>
      </c>
    </row>
    <row r="32" spans="1:10" s="100" customFormat="1" ht="12" customHeight="1">
      <c r="A32" s="97" t="s">
        <v>539</v>
      </c>
      <c r="B32" s="118"/>
      <c r="C32" s="99"/>
      <c r="D32" s="98"/>
      <c r="E32" s="121"/>
      <c r="F32" s="81"/>
      <c r="G32" s="78" t="s">
        <v>269</v>
      </c>
      <c r="H32" s="77">
        <v>4.77</v>
      </c>
      <c r="I32" s="102">
        <v>2</v>
      </c>
      <c r="J32" s="84" t="s">
        <v>123</v>
      </c>
    </row>
    <row r="33" spans="1:10" s="100" customFormat="1" ht="12" customHeight="1">
      <c r="A33" s="107"/>
      <c r="B33" s="128"/>
      <c r="C33" s="77"/>
      <c r="D33" s="76"/>
      <c r="E33" s="84"/>
      <c r="F33" s="132"/>
      <c r="G33" s="363" t="s">
        <v>270</v>
      </c>
      <c r="H33" s="364">
        <v>5.73</v>
      </c>
      <c r="I33" s="365">
        <v>2</v>
      </c>
      <c r="J33" s="374" t="s">
        <v>123</v>
      </c>
    </row>
    <row r="34" spans="1:10" s="100" customFormat="1" ht="12" customHeight="1">
      <c r="A34" s="97" t="s">
        <v>7</v>
      </c>
      <c r="B34" s="118"/>
      <c r="C34" s="99"/>
      <c r="D34" s="98"/>
      <c r="E34" s="121"/>
      <c r="F34" s="81"/>
      <c r="G34" s="78" t="s">
        <v>271</v>
      </c>
      <c r="H34" s="77">
        <v>7.16</v>
      </c>
      <c r="I34" s="102">
        <v>2</v>
      </c>
      <c r="J34" s="84" t="s">
        <v>123</v>
      </c>
    </row>
    <row r="35" spans="1:10" s="100" customFormat="1" ht="12" customHeight="1">
      <c r="A35" s="101" t="s">
        <v>95</v>
      </c>
      <c r="B35" s="77">
        <v>700</v>
      </c>
      <c r="C35" s="127">
        <v>0.7</v>
      </c>
      <c r="D35" s="102">
        <v>5.9</v>
      </c>
      <c r="E35" s="123" t="s">
        <v>97</v>
      </c>
      <c r="F35" s="81"/>
      <c r="G35" s="363" t="s">
        <v>272</v>
      </c>
      <c r="H35" s="364">
        <v>8.59</v>
      </c>
      <c r="I35" s="365">
        <v>2</v>
      </c>
      <c r="J35" s="374" t="s">
        <v>123</v>
      </c>
    </row>
    <row r="36" spans="1:10" s="100" customFormat="1" ht="12" customHeight="1">
      <c r="A36" s="358" t="s">
        <v>85</v>
      </c>
      <c r="B36" s="364">
        <v>560</v>
      </c>
      <c r="C36" s="368">
        <v>0.71</v>
      </c>
      <c r="D36" s="365">
        <v>6</v>
      </c>
      <c r="E36" s="362" t="s">
        <v>97</v>
      </c>
      <c r="F36" s="81"/>
      <c r="G36" s="78" t="s">
        <v>273</v>
      </c>
      <c r="H36" s="77">
        <v>9.54</v>
      </c>
      <c r="I36" s="102">
        <v>2</v>
      </c>
      <c r="J36" s="84" t="s">
        <v>123</v>
      </c>
    </row>
    <row r="37" spans="1:10" s="100" customFormat="1" ht="12" customHeight="1">
      <c r="A37" s="101" t="s">
        <v>17</v>
      </c>
      <c r="B37" s="77">
        <v>560</v>
      </c>
      <c r="C37" s="127">
        <v>0.9</v>
      </c>
      <c r="D37" s="102">
        <v>6</v>
      </c>
      <c r="E37" s="123" t="s">
        <v>97</v>
      </c>
      <c r="F37" s="81"/>
      <c r="G37" s="363" t="s">
        <v>274</v>
      </c>
      <c r="H37" s="364">
        <v>5.09</v>
      </c>
      <c r="I37" s="365">
        <v>2</v>
      </c>
      <c r="J37" s="374" t="s">
        <v>123</v>
      </c>
    </row>
    <row r="38" spans="1:10" s="100" customFormat="1" ht="12" customHeight="1">
      <c r="A38" s="358" t="s">
        <v>312</v>
      </c>
      <c r="B38" s="364">
        <v>560</v>
      </c>
      <c r="C38" s="368">
        <v>1.26</v>
      </c>
      <c r="D38" s="365">
        <v>6</v>
      </c>
      <c r="E38" s="362" t="s">
        <v>97</v>
      </c>
      <c r="F38" s="81"/>
      <c r="G38" s="78" t="s">
        <v>275</v>
      </c>
      <c r="H38" s="77">
        <v>6.36</v>
      </c>
      <c r="I38" s="102">
        <v>2</v>
      </c>
      <c r="J38" s="84" t="s">
        <v>123</v>
      </c>
    </row>
    <row r="39" spans="1:10" s="100" customFormat="1" ht="12" customHeight="1">
      <c r="A39" s="78" t="s">
        <v>94</v>
      </c>
      <c r="B39" s="77">
        <v>352</v>
      </c>
      <c r="C39" s="77">
        <v>0.93</v>
      </c>
      <c r="D39" s="102">
        <v>6</v>
      </c>
      <c r="E39" s="123" t="s">
        <v>97</v>
      </c>
      <c r="F39" s="81"/>
      <c r="G39" s="363" t="s">
        <v>276</v>
      </c>
      <c r="H39" s="364">
        <v>7.64</v>
      </c>
      <c r="I39" s="365">
        <v>2</v>
      </c>
      <c r="J39" s="374" t="s">
        <v>123</v>
      </c>
    </row>
    <row r="40" spans="1:10" s="100" customFormat="1" ht="12" customHeight="1">
      <c r="A40" s="363" t="s">
        <v>18</v>
      </c>
      <c r="B40" s="364">
        <v>352</v>
      </c>
      <c r="C40" s="364">
        <v>1.18</v>
      </c>
      <c r="D40" s="365">
        <v>6</v>
      </c>
      <c r="E40" s="362" t="s">
        <v>97</v>
      </c>
      <c r="F40" s="81"/>
      <c r="G40" s="78" t="s">
        <v>277</v>
      </c>
      <c r="H40" s="77">
        <v>9.54</v>
      </c>
      <c r="I40" s="102">
        <v>2</v>
      </c>
      <c r="J40" s="84" t="s">
        <v>123</v>
      </c>
    </row>
    <row r="41" spans="1:10" s="100" customFormat="1" ht="12" customHeight="1">
      <c r="A41" s="78" t="s">
        <v>252</v>
      </c>
      <c r="B41" s="77">
        <v>364</v>
      </c>
      <c r="C41" s="77">
        <v>1.18</v>
      </c>
      <c r="D41" s="102">
        <v>6</v>
      </c>
      <c r="E41" s="123" t="s">
        <v>97</v>
      </c>
      <c r="F41" s="81"/>
      <c r="G41" s="363" t="s">
        <v>278</v>
      </c>
      <c r="H41" s="364">
        <v>11.45</v>
      </c>
      <c r="I41" s="365">
        <v>2</v>
      </c>
      <c r="J41" s="374" t="s">
        <v>123</v>
      </c>
    </row>
    <row r="42" spans="1:10" s="100" customFormat="1" ht="12" customHeight="1">
      <c r="A42" s="363" t="s">
        <v>241</v>
      </c>
      <c r="B42" s="364">
        <v>352</v>
      </c>
      <c r="C42" s="364">
        <v>1.39</v>
      </c>
      <c r="D42" s="365">
        <v>6</v>
      </c>
      <c r="E42" s="362" t="s">
        <v>97</v>
      </c>
      <c r="F42" s="81"/>
      <c r="G42" s="78" t="s">
        <v>279</v>
      </c>
      <c r="H42" s="77">
        <v>12.72</v>
      </c>
      <c r="I42" s="102">
        <v>2</v>
      </c>
      <c r="J42" s="84" t="s">
        <v>123</v>
      </c>
    </row>
    <row r="43" spans="1:10" s="100" customFormat="1" ht="12" customHeight="1">
      <c r="A43" s="78" t="s">
        <v>242</v>
      </c>
      <c r="B43" s="77">
        <v>352</v>
      </c>
      <c r="C43" s="77">
        <v>1.79</v>
      </c>
      <c r="D43" s="102">
        <v>6</v>
      </c>
      <c r="E43" s="123" t="s">
        <v>97</v>
      </c>
      <c r="F43" s="81"/>
      <c r="G43" s="363" t="s">
        <v>280</v>
      </c>
      <c r="H43" s="364">
        <v>6.36</v>
      </c>
      <c r="I43" s="365">
        <v>2</v>
      </c>
      <c r="J43" s="374" t="s">
        <v>123</v>
      </c>
    </row>
    <row r="44" spans="1:10" s="100" customFormat="1" ht="12" customHeight="1">
      <c r="A44" s="363" t="s">
        <v>19</v>
      </c>
      <c r="B44" s="364">
        <v>280</v>
      </c>
      <c r="C44" s="368">
        <v>1.44</v>
      </c>
      <c r="D44" s="365" t="s">
        <v>96</v>
      </c>
      <c r="E44" s="362" t="s">
        <v>97</v>
      </c>
      <c r="F44" s="81"/>
      <c r="G44" s="78" t="s">
        <v>281</v>
      </c>
      <c r="H44" s="77">
        <v>7.95</v>
      </c>
      <c r="I44" s="102">
        <v>2</v>
      </c>
      <c r="J44" s="84" t="s">
        <v>123</v>
      </c>
    </row>
    <row r="45" spans="1:10" s="100" customFormat="1" ht="12" customHeight="1">
      <c r="A45" s="78" t="s">
        <v>20</v>
      </c>
      <c r="B45" s="77">
        <v>280</v>
      </c>
      <c r="C45" s="77">
        <v>1.84</v>
      </c>
      <c r="D45" s="102">
        <v>6</v>
      </c>
      <c r="E45" s="123" t="s">
        <v>97</v>
      </c>
      <c r="F45" s="81"/>
      <c r="G45" s="363" t="s">
        <v>282</v>
      </c>
      <c r="H45" s="364">
        <v>9.54</v>
      </c>
      <c r="I45" s="365">
        <v>2</v>
      </c>
      <c r="J45" s="374" t="s">
        <v>123</v>
      </c>
    </row>
    <row r="46" spans="1:10" s="100" customFormat="1" ht="12" customHeight="1">
      <c r="A46" s="363" t="s">
        <v>21</v>
      </c>
      <c r="B46" s="364">
        <v>230</v>
      </c>
      <c r="C46" s="364">
        <v>1.51</v>
      </c>
      <c r="D46" s="365">
        <v>6</v>
      </c>
      <c r="E46" s="362" t="s">
        <v>97</v>
      </c>
      <c r="F46" s="81"/>
      <c r="G46" s="78" t="s">
        <v>283</v>
      </c>
      <c r="H46" s="77">
        <v>11.93</v>
      </c>
      <c r="I46" s="102">
        <v>2</v>
      </c>
      <c r="J46" s="84" t="s">
        <v>123</v>
      </c>
    </row>
    <row r="47" spans="1:10" s="100" customFormat="1" ht="12" customHeight="1">
      <c r="A47" s="78" t="s">
        <v>75</v>
      </c>
      <c r="B47" s="77">
        <v>220</v>
      </c>
      <c r="C47" s="77">
        <v>1.9</v>
      </c>
      <c r="D47" s="102">
        <v>6</v>
      </c>
      <c r="E47" s="123" t="s">
        <v>97</v>
      </c>
      <c r="F47" s="81"/>
      <c r="G47" s="363" t="s">
        <v>284</v>
      </c>
      <c r="H47" s="364">
        <v>14.31</v>
      </c>
      <c r="I47" s="365">
        <v>2</v>
      </c>
      <c r="J47" s="374" t="s">
        <v>123</v>
      </c>
    </row>
    <row r="48" spans="1:10" s="100" customFormat="1" ht="12" customHeight="1">
      <c r="A48" s="363" t="s">
        <v>22</v>
      </c>
      <c r="B48" s="364">
        <v>140</v>
      </c>
      <c r="C48" s="368">
        <v>1.93</v>
      </c>
      <c r="D48" s="365">
        <v>6</v>
      </c>
      <c r="E48" s="362" t="s">
        <v>97</v>
      </c>
      <c r="F48" s="81"/>
      <c r="G48" s="78" t="s">
        <v>285</v>
      </c>
      <c r="H48" s="77">
        <v>15.9</v>
      </c>
      <c r="I48" s="102">
        <v>2</v>
      </c>
      <c r="J48" s="84" t="s">
        <v>123</v>
      </c>
    </row>
    <row r="49" spans="1:10" s="100" customFormat="1" ht="12" customHeight="1">
      <c r="A49" s="78" t="s">
        <v>23</v>
      </c>
      <c r="B49" s="77">
        <v>140</v>
      </c>
      <c r="C49" s="77">
        <v>2.45</v>
      </c>
      <c r="D49" s="102" t="s">
        <v>76</v>
      </c>
      <c r="E49" s="123" t="s">
        <v>97</v>
      </c>
      <c r="F49" s="81"/>
      <c r="G49" s="97" t="s">
        <v>5</v>
      </c>
      <c r="H49" s="118"/>
      <c r="I49" s="99"/>
      <c r="J49" s="133"/>
    </row>
    <row r="50" spans="1:10" s="100" customFormat="1" ht="12" customHeight="1">
      <c r="A50" s="363" t="s">
        <v>24</v>
      </c>
      <c r="B50" s="364">
        <v>140</v>
      </c>
      <c r="C50" s="364">
        <v>3.41</v>
      </c>
      <c r="D50" s="365">
        <v>6</v>
      </c>
      <c r="E50" s="362" t="s">
        <v>97</v>
      </c>
      <c r="F50" s="81"/>
      <c r="G50" s="78" t="s">
        <v>537</v>
      </c>
      <c r="H50" s="77">
        <v>1.2</v>
      </c>
      <c r="I50" s="102">
        <v>6</v>
      </c>
      <c r="J50" s="84" t="s">
        <v>6</v>
      </c>
    </row>
    <row r="51" spans="1:10" s="100" customFormat="1" ht="12" customHeight="1">
      <c r="A51" s="78" t="s">
        <v>25</v>
      </c>
      <c r="B51" s="77">
        <v>176</v>
      </c>
      <c r="C51" s="77">
        <v>1.8</v>
      </c>
      <c r="D51" s="102">
        <v>6</v>
      </c>
      <c r="E51" s="123" t="s">
        <v>97</v>
      </c>
      <c r="F51" s="81"/>
      <c r="G51" s="363" t="s">
        <v>319</v>
      </c>
      <c r="H51" s="364">
        <v>1.6</v>
      </c>
      <c r="I51" s="365">
        <v>6</v>
      </c>
      <c r="J51" s="374" t="s">
        <v>6</v>
      </c>
    </row>
    <row r="52" spans="1:10" s="100" customFormat="1" ht="12" customHeight="1">
      <c r="A52" s="363" t="s">
        <v>35</v>
      </c>
      <c r="B52" s="364">
        <v>176</v>
      </c>
      <c r="C52" s="364">
        <v>2.31</v>
      </c>
      <c r="D52" s="365">
        <v>6</v>
      </c>
      <c r="E52" s="362" t="s">
        <v>97</v>
      </c>
      <c r="F52" s="81"/>
      <c r="G52" s="78" t="s">
        <v>500</v>
      </c>
      <c r="H52" s="127">
        <v>1.65</v>
      </c>
      <c r="I52" s="102">
        <v>6</v>
      </c>
      <c r="J52" s="84" t="s">
        <v>6</v>
      </c>
    </row>
    <row r="53" spans="1:10" s="100" customFormat="1" ht="12" customHeight="1">
      <c r="A53" s="78" t="s">
        <v>62</v>
      </c>
      <c r="B53" s="77">
        <v>112</v>
      </c>
      <c r="C53" s="77">
        <v>2.7</v>
      </c>
      <c r="D53" s="102">
        <v>6</v>
      </c>
      <c r="E53" s="123" t="s">
        <v>97</v>
      </c>
      <c r="F53" s="81"/>
      <c r="G53" s="363" t="s">
        <v>320</v>
      </c>
      <c r="H53" s="364">
        <v>2.1</v>
      </c>
      <c r="I53" s="369">
        <v>11.7</v>
      </c>
      <c r="J53" s="374" t="s">
        <v>6</v>
      </c>
    </row>
    <row r="54" spans="1:10" s="100" customFormat="1" ht="12" customHeight="1">
      <c r="A54" s="363" t="s">
        <v>63</v>
      </c>
      <c r="B54" s="364">
        <v>112</v>
      </c>
      <c r="C54" s="364">
        <v>3.89</v>
      </c>
      <c r="D54" s="365">
        <v>6</v>
      </c>
      <c r="E54" s="362" t="s">
        <v>97</v>
      </c>
      <c r="F54" s="81"/>
      <c r="G54" s="78" t="s">
        <v>321</v>
      </c>
      <c r="H54" s="77">
        <v>2.52</v>
      </c>
      <c r="I54" s="76" t="s">
        <v>77</v>
      </c>
      <c r="J54" s="84" t="s">
        <v>6</v>
      </c>
    </row>
    <row r="55" spans="1:10" s="100" customFormat="1" ht="12" customHeight="1">
      <c r="A55" s="78" t="s">
        <v>26</v>
      </c>
      <c r="B55" s="77">
        <v>88</v>
      </c>
      <c r="C55" s="127">
        <v>3.13</v>
      </c>
      <c r="D55" s="102">
        <v>6</v>
      </c>
      <c r="E55" s="123" t="s">
        <v>97</v>
      </c>
      <c r="F55" s="81"/>
      <c r="G55" s="363" t="s">
        <v>322</v>
      </c>
      <c r="H55" s="368">
        <v>2.86</v>
      </c>
      <c r="I55" s="369">
        <v>11.7</v>
      </c>
      <c r="J55" s="374" t="s">
        <v>6</v>
      </c>
    </row>
    <row r="56" spans="1:10" s="100" customFormat="1" ht="12" customHeight="1">
      <c r="A56" s="363" t="s">
        <v>27</v>
      </c>
      <c r="B56" s="364">
        <v>88</v>
      </c>
      <c r="C56" s="364">
        <v>4.41</v>
      </c>
      <c r="D56" s="365" t="s">
        <v>77</v>
      </c>
      <c r="E56" s="362" t="s">
        <v>97</v>
      </c>
      <c r="F56" s="81"/>
      <c r="G56" s="78" t="s">
        <v>467</v>
      </c>
      <c r="H56" s="77">
        <v>3.45</v>
      </c>
      <c r="I56" s="76">
        <v>11.7</v>
      </c>
      <c r="J56" s="84" t="s">
        <v>6</v>
      </c>
    </row>
    <row r="57" spans="1:10" s="100" customFormat="1" ht="12" customHeight="1">
      <c r="A57" s="78" t="s">
        <v>28</v>
      </c>
      <c r="B57" s="77">
        <v>114</v>
      </c>
      <c r="C57" s="77">
        <v>2.78</v>
      </c>
      <c r="D57" s="102">
        <v>6</v>
      </c>
      <c r="E57" s="123" t="s">
        <v>97</v>
      </c>
      <c r="F57" s="81"/>
      <c r="G57" s="363" t="s">
        <v>323</v>
      </c>
      <c r="H57" s="364">
        <v>3.89</v>
      </c>
      <c r="I57" s="369">
        <v>11.7</v>
      </c>
      <c r="J57" s="374" t="s">
        <v>6</v>
      </c>
    </row>
    <row r="58" spans="1:10" s="100" customFormat="1" ht="12" customHeight="1">
      <c r="A58" s="363" t="s">
        <v>29</v>
      </c>
      <c r="B58" s="364">
        <v>114</v>
      </c>
      <c r="C58" s="364">
        <v>3.92</v>
      </c>
      <c r="D58" s="365">
        <v>6</v>
      </c>
      <c r="E58" s="362" t="s">
        <v>97</v>
      </c>
      <c r="F58" s="81"/>
      <c r="G58" s="78" t="s">
        <v>324</v>
      </c>
      <c r="H58" s="77">
        <v>4.91</v>
      </c>
      <c r="I58" s="76">
        <v>11.7</v>
      </c>
      <c r="J58" s="84" t="s">
        <v>6</v>
      </c>
    </row>
    <row r="59" spans="1:10" s="100" customFormat="1" ht="12" customHeight="1">
      <c r="A59" s="78" t="s">
        <v>30</v>
      </c>
      <c r="B59" s="77">
        <v>84</v>
      </c>
      <c r="C59" s="77">
        <v>3.07</v>
      </c>
      <c r="D59" s="102">
        <v>6</v>
      </c>
      <c r="E59" s="123" t="s">
        <v>97</v>
      </c>
      <c r="F59" s="81"/>
      <c r="G59" s="363" t="s">
        <v>325</v>
      </c>
      <c r="H59" s="364">
        <v>5.78</v>
      </c>
      <c r="I59" s="369">
        <v>11.7</v>
      </c>
      <c r="J59" s="374" t="s">
        <v>6</v>
      </c>
    </row>
    <row r="60" spans="1:10" s="100" customFormat="1" ht="12" customHeight="1">
      <c r="A60" s="536" t="s">
        <v>30</v>
      </c>
      <c r="B60" s="368">
        <v>84</v>
      </c>
      <c r="C60" s="368">
        <v>3.1</v>
      </c>
      <c r="D60" s="373">
        <v>6</v>
      </c>
      <c r="E60" s="537" t="s">
        <v>756</v>
      </c>
      <c r="F60" s="81"/>
      <c r="G60" s="78" t="s">
        <v>326</v>
      </c>
      <c r="H60" s="77">
        <v>5.94</v>
      </c>
      <c r="I60" s="76">
        <v>11.7</v>
      </c>
      <c r="J60" s="84" t="s">
        <v>6</v>
      </c>
    </row>
    <row r="61" spans="1:10" s="100" customFormat="1" ht="12" customHeight="1">
      <c r="A61" s="532" t="s">
        <v>31</v>
      </c>
      <c r="B61" s="533">
        <v>84</v>
      </c>
      <c r="C61" s="533">
        <v>4.41</v>
      </c>
      <c r="D61" s="534">
        <v>6.1</v>
      </c>
      <c r="E61" s="535" t="s">
        <v>97</v>
      </c>
      <c r="F61" s="81"/>
      <c r="G61" s="363" t="s">
        <v>327</v>
      </c>
      <c r="H61" s="364">
        <v>6.98</v>
      </c>
      <c r="I61" s="369">
        <v>11.7</v>
      </c>
      <c r="J61" s="374" t="s">
        <v>6</v>
      </c>
    </row>
    <row r="62" spans="1:10" s="100" customFormat="1" ht="12" customHeight="1">
      <c r="A62" s="536" t="s">
        <v>31</v>
      </c>
      <c r="B62" s="368">
        <v>84</v>
      </c>
      <c r="C62" s="368">
        <v>4.67</v>
      </c>
      <c r="D62" s="373">
        <v>6</v>
      </c>
      <c r="E62" s="537" t="s">
        <v>756</v>
      </c>
      <c r="F62" s="81"/>
      <c r="G62" s="78" t="s">
        <v>499</v>
      </c>
      <c r="H62" s="77">
        <v>8.6</v>
      </c>
      <c r="I62" s="76">
        <v>11.7</v>
      </c>
      <c r="J62" s="84" t="s">
        <v>6</v>
      </c>
    </row>
    <row r="63" spans="1:10" s="100" customFormat="1" ht="12" customHeight="1">
      <c r="A63" s="78" t="s">
        <v>540</v>
      </c>
      <c r="B63" s="77">
        <v>54</v>
      </c>
      <c r="C63" s="77">
        <v>3.77</v>
      </c>
      <c r="D63" s="102">
        <v>6</v>
      </c>
      <c r="E63" s="123" t="s">
        <v>97</v>
      </c>
      <c r="F63" s="81"/>
      <c r="G63" s="363" t="s">
        <v>328</v>
      </c>
      <c r="H63" s="364">
        <v>9.87</v>
      </c>
      <c r="I63" s="369">
        <v>11.7</v>
      </c>
      <c r="J63" s="374" t="s">
        <v>6</v>
      </c>
    </row>
    <row r="64" spans="1:10" s="100" customFormat="1" ht="12" customHeight="1">
      <c r="A64" s="363" t="s">
        <v>32</v>
      </c>
      <c r="B64" s="364">
        <v>54</v>
      </c>
      <c r="C64" s="364">
        <v>5.44</v>
      </c>
      <c r="D64" s="365">
        <v>6</v>
      </c>
      <c r="E64" s="362" t="s">
        <v>97</v>
      </c>
      <c r="F64" s="81"/>
      <c r="G64" s="78" t="s">
        <v>535</v>
      </c>
      <c r="H64" s="77">
        <v>11.15</v>
      </c>
      <c r="I64" s="76">
        <v>11.7</v>
      </c>
      <c r="J64" s="84" t="s">
        <v>6</v>
      </c>
    </row>
    <row r="65" spans="1:10" s="100" customFormat="1" ht="12" customHeight="1">
      <c r="A65" s="78" t="s">
        <v>257</v>
      </c>
      <c r="B65" s="77">
        <v>70</v>
      </c>
      <c r="C65" s="77">
        <v>3.77</v>
      </c>
      <c r="D65" s="102">
        <v>6</v>
      </c>
      <c r="E65" s="123" t="s">
        <v>97</v>
      </c>
      <c r="F65" s="81"/>
      <c r="G65" s="363" t="s">
        <v>329</v>
      </c>
      <c r="H65" s="364">
        <v>10.94</v>
      </c>
      <c r="I65" s="369">
        <v>11.7</v>
      </c>
      <c r="J65" s="374" t="s">
        <v>6</v>
      </c>
    </row>
    <row r="66" spans="1:10" s="100" customFormat="1" ht="12" customHeight="1">
      <c r="A66" s="363" t="s">
        <v>33</v>
      </c>
      <c r="B66" s="364">
        <v>70</v>
      </c>
      <c r="C66" s="364">
        <v>5.44</v>
      </c>
      <c r="D66" s="365" t="s">
        <v>96</v>
      </c>
      <c r="E66" s="362" t="s">
        <v>97</v>
      </c>
      <c r="F66" s="81"/>
      <c r="G66" s="78" t="s">
        <v>330</v>
      </c>
      <c r="H66" s="77">
        <v>12.4</v>
      </c>
      <c r="I66" s="76">
        <v>11.7</v>
      </c>
      <c r="J66" s="84" t="s">
        <v>6</v>
      </c>
    </row>
    <row r="67" spans="1:10" s="100" customFormat="1" ht="12" customHeight="1">
      <c r="A67" s="78" t="s">
        <v>243</v>
      </c>
      <c r="B67" s="77">
        <v>35</v>
      </c>
      <c r="C67" s="77">
        <v>5.1</v>
      </c>
      <c r="D67" s="102">
        <v>6</v>
      </c>
      <c r="E67" s="123" t="s">
        <v>97</v>
      </c>
      <c r="F67" s="81"/>
      <c r="G67" s="363" t="s">
        <v>498</v>
      </c>
      <c r="H67" s="364">
        <v>16.1</v>
      </c>
      <c r="I67" s="369">
        <v>11.7</v>
      </c>
      <c r="J67" s="374" t="s">
        <v>6</v>
      </c>
    </row>
    <row r="68" spans="1:10" s="100" customFormat="1" ht="12" customHeight="1">
      <c r="A68" s="363" t="s">
        <v>34</v>
      </c>
      <c r="B68" s="364">
        <v>35</v>
      </c>
      <c r="C68" s="364">
        <v>7.39</v>
      </c>
      <c r="D68" s="365" t="s">
        <v>188</v>
      </c>
      <c r="E68" s="362" t="s">
        <v>97</v>
      </c>
      <c r="F68" s="81"/>
      <c r="G68" s="78" t="s">
        <v>331</v>
      </c>
      <c r="H68" s="77">
        <v>17.7</v>
      </c>
      <c r="I68" s="76">
        <v>11.7</v>
      </c>
      <c r="J68" s="84" t="s">
        <v>6</v>
      </c>
    </row>
    <row r="69" spans="1:10" s="100" customFormat="1" ht="12" customHeight="1">
      <c r="A69" s="78" t="s">
        <v>111</v>
      </c>
      <c r="B69" s="77">
        <v>35</v>
      </c>
      <c r="C69" s="77">
        <v>9.52</v>
      </c>
      <c r="D69" s="102">
        <v>12</v>
      </c>
      <c r="E69" s="84" t="s">
        <v>87</v>
      </c>
      <c r="F69" s="81"/>
      <c r="G69" s="367" t="s">
        <v>332</v>
      </c>
      <c r="H69" s="364">
        <v>19.6</v>
      </c>
      <c r="I69" s="369">
        <v>11.7</v>
      </c>
      <c r="J69" s="374" t="s">
        <v>6</v>
      </c>
    </row>
    <row r="70" spans="1:10" s="100" customFormat="1" ht="12" customHeight="1">
      <c r="A70" s="363" t="s">
        <v>244</v>
      </c>
      <c r="B70" s="364" t="s">
        <v>8</v>
      </c>
      <c r="C70" s="364">
        <v>4.8</v>
      </c>
      <c r="D70" s="365" t="s">
        <v>188</v>
      </c>
      <c r="E70" s="374" t="s">
        <v>87</v>
      </c>
      <c r="F70" s="81"/>
      <c r="G70" s="97" t="s">
        <v>38</v>
      </c>
      <c r="H70" s="37"/>
      <c r="I70" s="103"/>
      <c r="J70" s="68"/>
    </row>
    <row r="71" spans="1:10" s="100" customFormat="1" ht="12" customHeight="1">
      <c r="A71" s="78" t="s">
        <v>245</v>
      </c>
      <c r="B71" s="77" t="s">
        <v>8</v>
      </c>
      <c r="C71" s="77">
        <v>7.1</v>
      </c>
      <c r="D71" s="102" t="s">
        <v>188</v>
      </c>
      <c r="E71" s="84" t="s">
        <v>87</v>
      </c>
      <c r="F71" s="81"/>
      <c r="G71" s="78" t="s">
        <v>109</v>
      </c>
      <c r="H71" s="135">
        <v>39</v>
      </c>
      <c r="I71" s="76" t="s">
        <v>8</v>
      </c>
      <c r="J71" s="84" t="s">
        <v>6</v>
      </c>
    </row>
    <row r="72" spans="1:10" s="100" customFormat="1" ht="12" customHeight="1">
      <c r="A72" s="363" t="s">
        <v>86</v>
      </c>
      <c r="B72" s="364" t="s">
        <v>8</v>
      </c>
      <c r="C72" s="364">
        <v>9.4</v>
      </c>
      <c r="D72" s="365">
        <v>12</v>
      </c>
      <c r="E72" s="374" t="s">
        <v>87</v>
      </c>
      <c r="F72" s="81"/>
      <c r="G72" s="363" t="s">
        <v>106</v>
      </c>
      <c r="H72" s="391">
        <v>35</v>
      </c>
      <c r="I72" s="369" t="s">
        <v>8</v>
      </c>
      <c r="J72" s="374" t="s">
        <v>6</v>
      </c>
    </row>
    <row r="73" spans="1:10" s="100" customFormat="1" ht="12" customHeight="1">
      <c r="A73" s="78" t="s">
        <v>41</v>
      </c>
      <c r="B73" s="77" t="s">
        <v>8</v>
      </c>
      <c r="C73" s="77">
        <v>12.56</v>
      </c>
      <c r="D73" s="102">
        <v>12</v>
      </c>
      <c r="E73" s="84" t="s">
        <v>87</v>
      </c>
      <c r="F73" s="81"/>
      <c r="G73" s="78" t="s">
        <v>584</v>
      </c>
      <c r="H73" s="343">
        <v>39</v>
      </c>
      <c r="I73" s="76" t="s">
        <v>8</v>
      </c>
      <c r="J73" s="84" t="s">
        <v>6</v>
      </c>
    </row>
    <row r="74" spans="1:10" s="100" customFormat="1" ht="12" customHeight="1">
      <c r="A74" s="363" t="s">
        <v>65</v>
      </c>
      <c r="B74" s="364" t="s">
        <v>8</v>
      </c>
      <c r="C74" s="364">
        <v>15.7</v>
      </c>
      <c r="D74" s="365">
        <v>12</v>
      </c>
      <c r="E74" s="374" t="s">
        <v>87</v>
      </c>
      <c r="F74" s="81"/>
      <c r="G74" s="363" t="s">
        <v>318</v>
      </c>
      <c r="H74" s="384">
        <v>51</v>
      </c>
      <c r="I74" s="369" t="s">
        <v>8</v>
      </c>
      <c r="J74" s="374" t="s">
        <v>6</v>
      </c>
    </row>
    <row r="75" spans="1:10" s="100" customFormat="1" ht="12" customHeight="1">
      <c r="A75" s="78" t="s">
        <v>246</v>
      </c>
      <c r="B75" s="77" t="s">
        <v>8</v>
      </c>
      <c r="C75" s="77">
        <v>15.1</v>
      </c>
      <c r="D75" s="102">
        <v>12</v>
      </c>
      <c r="E75" s="84" t="s">
        <v>87</v>
      </c>
      <c r="F75" s="132"/>
      <c r="G75" s="78" t="s">
        <v>585</v>
      </c>
      <c r="H75" s="343">
        <v>50</v>
      </c>
      <c r="I75" s="76" t="s">
        <v>8</v>
      </c>
      <c r="J75" s="84" t="s">
        <v>6</v>
      </c>
    </row>
    <row r="76" spans="1:10" s="100" customFormat="1" ht="12" customHeight="1">
      <c r="A76" s="363" t="s">
        <v>247</v>
      </c>
      <c r="B76" s="364" t="s">
        <v>8</v>
      </c>
      <c r="C76" s="364">
        <v>18.9</v>
      </c>
      <c r="D76" s="365">
        <v>12</v>
      </c>
      <c r="E76" s="374" t="s">
        <v>87</v>
      </c>
      <c r="F76" s="81"/>
      <c r="G76" s="363" t="s">
        <v>317</v>
      </c>
      <c r="H76" s="384">
        <v>78</v>
      </c>
      <c r="I76" s="369" t="s">
        <v>8</v>
      </c>
      <c r="J76" s="374" t="s">
        <v>6</v>
      </c>
    </row>
    <row r="77" spans="1:10" s="100" customFormat="1" ht="12" customHeight="1">
      <c r="A77" s="78" t="s">
        <v>248</v>
      </c>
      <c r="B77" s="77" t="s">
        <v>8</v>
      </c>
      <c r="C77" s="77">
        <v>17.6</v>
      </c>
      <c r="D77" s="102">
        <v>12</v>
      </c>
      <c r="E77" s="84" t="s">
        <v>87</v>
      </c>
      <c r="F77" s="81"/>
      <c r="G77" s="78" t="s">
        <v>333</v>
      </c>
      <c r="H77" s="343">
        <v>32.5</v>
      </c>
      <c r="I77" s="76" t="s">
        <v>8</v>
      </c>
      <c r="J77" s="84" t="s">
        <v>6</v>
      </c>
    </row>
    <row r="78" spans="1:10" s="100" customFormat="1" ht="12" customHeight="1">
      <c r="A78" s="367" t="s">
        <v>249</v>
      </c>
      <c r="B78" s="372" t="s">
        <v>8</v>
      </c>
      <c r="C78" s="372">
        <v>21.9</v>
      </c>
      <c r="D78" s="375">
        <v>12</v>
      </c>
      <c r="E78" s="376" t="s">
        <v>87</v>
      </c>
      <c r="F78" s="81"/>
      <c r="G78" s="363" t="s">
        <v>337</v>
      </c>
      <c r="H78" s="365">
        <v>40</v>
      </c>
      <c r="I78" s="369" t="s">
        <v>8</v>
      </c>
      <c r="J78" s="374" t="s">
        <v>6</v>
      </c>
    </row>
    <row r="79" spans="1:10" s="100" customFormat="1" ht="12" customHeight="1">
      <c r="A79" s="97" t="s">
        <v>37</v>
      </c>
      <c r="B79" s="118"/>
      <c r="C79" s="118"/>
      <c r="D79" s="118"/>
      <c r="E79" s="133"/>
      <c r="F79" s="81"/>
      <c r="G79" s="78" t="s">
        <v>334</v>
      </c>
      <c r="H79" s="102">
        <v>48</v>
      </c>
      <c r="I79" s="76" t="s">
        <v>8</v>
      </c>
      <c r="J79" s="84" t="s">
        <v>6</v>
      </c>
    </row>
    <row r="80" spans="1:10" s="100" customFormat="1" ht="12" customHeight="1">
      <c r="A80" s="101" t="s">
        <v>69</v>
      </c>
      <c r="B80" s="136"/>
      <c r="C80" s="48">
        <v>0.42</v>
      </c>
      <c r="D80" s="108">
        <v>11.7</v>
      </c>
      <c r="E80" s="123" t="s">
        <v>6</v>
      </c>
      <c r="F80" s="81"/>
      <c r="G80" s="363" t="s">
        <v>335</v>
      </c>
      <c r="H80" s="365">
        <v>64</v>
      </c>
      <c r="I80" s="369" t="s">
        <v>8</v>
      </c>
      <c r="J80" s="374" t="s">
        <v>6</v>
      </c>
    </row>
    <row r="81" spans="1:10" s="100" customFormat="1" ht="12" customHeight="1">
      <c r="A81" s="363" t="s">
        <v>54</v>
      </c>
      <c r="B81" s="377"/>
      <c r="C81" s="364">
        <v>0.63</v>
      </c>
      <c r="D81" s="369">
        <v>11.7</v>
      </c>
      <c r="E81" s="374" t="s">
        <v>6</v>
      </c>
      <c r="F81" s="81"/>
      <c r="G81" s="78" t="s">
        <v>336</v>
      </c>
      <c r="H81" s="102">
        <v>80</v>
      </c>
      <c r="I81" s="76" t="s">
        <v>8</v>
      </c>
      <c r="J81" s="84" t="s">
        <v>6</v>
      </c>
    </row>
    <row r="82" spans="1:10" s="100" customFormat="1" ht="12" customHeight="1">
      <c r="A82" s="78" t="s">
        <v>51</v>
      </c>
      <c r="B82" s="79"/>
      <c r="C82" s="77">
        <v>0.94</v>
      </c>
      <c r="D82" s="76">
        <v>11.7</v>
      </c>
      <c r="E82" s="84" t="s">
        <v>6</v>
      </c>
      <c r="F82" s="81"/>
      <c r="G82" s="363" t="s">
        <v>338</v>
      </c>
      <c r="H82" s="365">
        <v>96</v>
      </c>
      <c r="I82" s="369" t="s">
        <v>8</v>
      </c>
      <c r="J82" s="374" t="s">
        <v>6</v>
      </c>
    </row>
    <row r="83" spans="1:10" s="100" customFormat="1" ht="12" customHeight="1">
      <c r="A83" s="363" t="s">
        <v>90</v>
      </c>
      <c r="B83" s="377"/>
      <c r="C83" s="364">
        <v>1.26</v>
      </c>
      <c r="D83" s="369">
        <v>11.7</v>
      </c>
      <c r="E83" s="374" t="s">
        <v>6</v>
      </c>
      <c r="F83" s="81"/>
      <c r="G83" s="78" t="s">
        <v>339</v>
      </c>
      <c r="H83" s="102">
        <v>112</v>
      </c>
      <c r="I83" s="76" t="s">
        <v>8</v>
      </c>
      <c r="J83" s="84" t="s">
        <v>6</v>
      </c>
    </row>
    <row r="84" spans="1:10" s="100" customFormat="1" ht="12" customHeight="1">
      <c r="A84" s="78" t="s">
        <v>92</v>
      </c>
      <c r="B84" s="79"/>
      <c r="C84" s="77">
        <v>1.7</v>
      </c>
      <c r="D84" s="76">
        <v>11.7</v>
      </c>
      <c r="E84" s="84" t="s">
        <v>6</v>
      </c>
      <c r="F84" s="81"/>
      <c r="G84" s="363" t="s">
        <v>340</v>
      </c>
      <c r="H84" s="365">
        <v>128</v>
      </c>
      <c r="I84" s="369" t="s">
        <v>8</v>
      </c>
      <c r="J84" s="374" t="s">
        <v>6</v>
      </c>
    </row>
    <row r="85" spans="1:10" s="100" customFormat="1" ht="12" customHeight="1">
      <c r="A85" s="367" t="s">
        <v>91</v>
      </c>
      <c r="B85" s="378"/>
      <c r="C85" s="372">
        <v>2.15</v>
      </c>
      <c r="D85" s="379">
        <v>11.7</v>
      </c>
      <c r="E85" s="376" t="s">
        <v>6</v>
      </c>
      <c r="F85" s="81"/>
      <c r="G85" s="78" t="s">
        <v>341</v>
      </c>
      <c r="H85" s="102">
        <v>144</v>
      </c>
      <c r="I85" s="76" t="s">
        <v>8</v>
      </c>
      <c r="J85" s="84" t="s">
        <v>6</v>
      </c>
    </row>
    <row r="86" spans="1:10" s="100" customFormat="1" ht="15.75" customHeight="1" thickBot="1">
      <c r="A86" s="97" t="s">
        <v>72</v>
      </c>
      <c r="B86" s="118"/>
      <c r="C86" s="118"/>
      <c r="D86" s="37"/>
      <c r="E86" s="119"/>
      <c r="F86" s="81"/>
      <c r="G86" s="363" t="s">
        <v>342</v>
      </c>
      <c r="H86" s="365">
        <v>160</v>
      </c>
      <c r="I86" s="369" t="s">
        <v>8</v>
      </c>
      <c r="J86" s="374" t="s">
        <v>6</v>
      </c>
    </row>
    <row r="87" spans="1:10" s="100" customFormat="1" ht="12" customHeight="1" thickBot="1">
      <c r="A87" s="101" t="s">
        <v>73</v>
      </c>
      <c r="B87" s="136"/>
      <c r="C87" s="77">
        <v>0.42</v>
      </c>
      <c r="D87" s="108">
        <v>11.7</v>
      </c>
      <c r="E87" s="123" t="s">
        <v>6</v>
      </c>
      <c r="F87" s="280"/>
      <c r="G87" s="97" t="s">
        <v>39</v>
      </c>
      <c r="H87" s="118"/>
      <c r="I87" s="37"/>
      <c r="J87" s="119"/>
    </row>
    <row r="88" spans="1:10" s="104" customFormat="1" ht="12" customHeight="1" thickBot="1">
      <c r="A88" s="109" t="s">
        <v>74</v>
      </c>
      <c r="B88" s="139"/>
      <c r="C88" s="111">
        <v>0.63</v>
      </c>
      <c r="D88" s="110">
        <v>11.7</v>
      </c>
      <c r="E88" s="138" t="s">
        <v>6</v>
      </c>
      <c r="F88" s="285"/>
      <c r="G88" s="78" t="s">
        <v>53</v>
      </c>
      <c r="H88" s="134">
        <v>9.2</v>
      </c>
      <c r="I88" s="76">
        <v>11.7</v>
      </c>
      <c r="J88" s="84" t="s">
        <v>6</v>
      </c>
    </row>
    <row r="89" spans="1:10" s="104" customFormat="1" ht="12" customHeight="1" thickBot="1">
      <c r="A89" s="276" t="s">
        <v>110</v>
      </c>
      <c r="B89" s="277"/>
      <c r="C89" s="277"/>
      <c r="D89" s="278"/>
      <c r="E89" s="279"/>
      <c r="F89" s="293"/>
      <c r="G89" s="109" t="s">
        <v>59</v>
      </c>
      <c r="H89" s="137">
        <v>10.9</v>
      </c>
      <c r="I89" s="110">
        <v>11.7</v>
      </c>
      <c r="J89" s="138" t="s">
        <v>6</v>
      </c>
    </row>
    <row r="90" spans="1:10" s="104" customFormat="1" ht="12" customHeight="1" thickBot="1">
      <c r="A90" s="281" t="s">
        <v>258</v>
      </c>
      <c r="B90" s="282"/>
      <c r="C90" s="282"/>
      <c r="D90" s="283"/>
      <c r="E90" s="284"/>
      <c r="F90" s="290"/>
      <c r="G90" s="287"/>
      <c r="H90" s="83"/>
      <c r="I90" s="100"/>
      <c r="J90" s="100"/>
    </row>
    <row r="91" spans="1:10" s="104" customFormat="1" ht="12" customHeight="1" thickBot="1">
      <c r="A91" s="380" t="s">
        <v>120</v>
      </c>
      <c r="B91" s="381"/>
      <c r="C91" s="485">
        <v>20.5</v>
      </c>
      <c r="D91" s="382" t="s">
        <v>6</v>
      </c>
      <c r="E91" s="292"/>
      <c r="F91" s="271"/>
      <c r="G91" s="294"/>
      <c r="H91" s="83"/>
      <c r="I91" s="100"/>
      <c r="J91" s="100"/>
    </row>
    <row r="92" spans="1:8" s="100" customFormat="1" ht="12" customHeight="1">
      <c r="A92" s="101" t="s">
        <v>255</v>
      </c>
      <c r="B92" s="288"/>
      <c r="C92" s="484">
        <v>21</v>
      </c>
      <c r="D92" s="48" t="s">
        <v>6</v>
      </c>
      <c r="E92" s="289"/>
      <c r="F92" s="271"/>
      <c r="G92" s="291"/>
      <c r="H92" s="83"/>
    </row>
    <row r="93" spans="1:8" s="100" customFormat="1" ht="12" customHeight="1">
      <c r="A93" s="363" t="s">
        <v>107</v>
      </c>
      <c r="B93" s="383"/>
      <c r="C93" s="391">
        <v>26</v>
      </c>
      <c r="D93" s="364" t="s">
        <v>6</v>
      </c>
      <c r="E93" s="142"/>
      <c r="F93" s="272"/>
      <c r="G93" s="273"/>
      <c r="H93" s="83"/>
    </row>
    <row r="94" spans="1:9" s="100" customFormat="1" ht="12" customHeight="1">
      <c r="A94" s="78" t="s">
        <v>108</v>
      </c>
      <c r="B94" s="141"/>
      <c r="C94" s="135">
        <v>31</v>
      </c>
      <c r="D94" s="77" t="s">
        <v>6</v>
      </c>
      <c r="E94" s="142"/>
      <c r="F94" s="272"/>
      <c r="G94" s="273"/>
      <c r="H94" s="83"/>
      <c r="I94" s="140"/>
    </row>
    <row r="95" spans="1:8" s="100" customFormat="1" ht="12" customHeight="1">
      <c r="A95" s="363" t="s">
        <v>118</v>
      </c>
      <c r="B95" s="366"/>
      <c r="C95" s="373">
        <v>5.2</v>
      </c>
      <c r="D95" s="364" t="s">
        <v>6</v>
      </c>
      <c r="E95" s="142"/>
      <c r="F95" s="272"/>
      <c r="G95" s="274"/>
      <c r="H95" s="83"/>
    </row>
    <row r="96" spans="1:7" s="100" customFormat="1" ht="12" customHeight="1">
      <c r="A96" s="78" t="s">
        <v>104</v>
      </c>
      <c r="B96" s="128"/>
      <c r="C96" s="134">
        <v>6.3</v>
      </c>
      <c r="D96" s="77" t="s">
        <v>6</v>
      </c>
      <c r="E96" s="142"/>
      <c r="F96" s="272"/>
      <c r="G96" s="274"/>
    </row>
    <row r="97" spans="1:7" s="100" customFormat="1" ht="12" customHeight="1">
      <c r="A97" s="363" t="s">
        <v>105</v>
      </c>
      <c r="B97" s="366"/>
      <c r="C97" s="373">
        <v>7.5</v>
      </c>
      <c r="D97" s="364" t="s">
        <v>6</v>
      </c>
      <c r="E97" s="142"/>
      <c r="F97" s="272"/>
      <c r="G97" s="274"/>
    </row>
    <row r="98" spans="1:10" s="100" customFormat="1" ht="12" customHeight="1">
      <c r="A98" s="78" t="s">
        <v>88</v>
      </c>
      <c r="B98" s="128"/>
      <c r="C98" s="127">
        <v>12.9</v>
      </c>
      <c r="D98" s="77" t="s">
        <v>6</v>
      </c>
      <c r="E98" s="142"/>
      <c r="F98" s="272"/>
      <c r="G98" s="274"/>
      <c r="H98" s="104"/>
      <c r="I98" s="104"/>
      <c r="J98" s="104"/>
    </row>
    <row r="99" spans="1:10" s="100" customFormat="1" ht="12" customHeight="1">
      <c r="A99" s="363" t="s">
        <v>100</v>
      </c>
      <c r="B99" s="366"/>
      <c r="C99" s="368">
        <v>15.2</v>
      </c>
      <c r="D99" s="364" t="s">
        <v>6</v>
      </c>
      <c r="E99" s="142"/>
      <c r="F99" s="272"/>
      <c r="G99" s="274"/>
      <c r="H99" s="104"/>
      <c r="I99" s="104"/>
      <c r="J99" s="104"/>
    </row>
    <row r="100" spans="1:10" s="100" customFormat="1" ht="12" customHeight="1">
      <c r="A100" s="78" t="s">
        <v>101</v>
      </c>
      <c r="B100" s="128"/>
      <c r="C100" s="127">
        <v>17.1</v>
      </c>
      <c r="D100" s="77" t="s">
        <v>6</v>
      </c>
      <c r="E100" s="142"/>
      <c r="F100" s="272"/>
      <c r="G100" s="274"/>
      <c r="H100" s="104"/>
      <c r="I100" s="104"/>
      <c r="J100" s="104"/>
    </row>
    <row r="101" spans="1:10" s="100" customFormat="1" ht="12" customHeight="1">
      <c r="A101" s="363" t="s">
        <v>102</v>
      </c>
      <c r="B101" s="366"/>
      <c r="C101" s="373">
        <v>20</v>
      </c>
      <c r="D101" s="364" t="s">
        <v>6</v>
      </c>
      <c r="E101" s="142"/>
      <c r="F101" s="272"/>
      <c r="G101" s="274"/>
      <c r="H101" s="104"/>
      <c r="I101" s="104"/>
      <c r="J101" s="104"/>
    </row>
    <row r="102" spans="1:7" s="100" customFormat="1" ht="12" customHeight="1">
      <c r="A102" s="78" t="s">
        <v>119</v>
      </c>
      <c r="B102" s="128"/>
      <c r="C102" s="127">
        <v>22.3</v>
      </c>
      <c r="D102" s="77" t="s">
        <v>6</v>
      </c>
      <c r="E102" s="142"/>
      <c r="F102" s="272"/>
      <c r="G102" s="274"/>
    </row>
    <row r="103" spans="1:7" s="100" customFormat="1" ht="12" customHeight="1" thickBot="1">
      <c r="A103" s="363" t="s">
        <v>103</v>
      </c>
      <c r="B103" s="366"/>
      <c r="C103" s="368">
        <v>25.6</v>
      </c>
      <c r="D103" s="364" t="s">
        <v>6</v>
      </c>
      <c r="E103" s="142"/>
      <c r="F103" s="275"/>
      <c r="G103" s="307"/>
    </row>
    <row r="104" spans="1:6" s="100" customFormat="1" ht="12" customHeight="1">
      <c r="A104" s="78" t="s">
        <v>343</v>
      </c>
      <c r="B104" s="128"/>
      <c r="C104" s="127">
        <v>29.8</v>
      </c>
      <c r="D104" s="77" t="s">
        <v>6</v>
      </c>
      <c r="E104" s="142"/>
      <c r="F104" s="81"/>
    </row>
    <row r="105" spans="1:10" s="4" customFormat="1" ht="12" customHeight="1" thickBot="1">
      <c r="A105" s="385" t="s">
        <v>465</v>
      </c>
      <c r="B105" s="386"/>
      <c r="C105" s="387">
        <v>34</v>
      </c>
      <c r="D105" s="388" t="s">
        <v>6</v>
      </c>
      <c r="E105" s="286"/>
      <c r="F105" s="81"/>
      <c r="G105" s="100"/>
      <c r="H105" s="100"/>
      <c r="I105" s="100"/>
      <c r="J105" s="100"/>
    </row>
    <row r="106" spans="1:10" s="4" customFormat="1" ht="12" customHeight="1">
      <c r="A106" s="143"/>
      <c r="B106" s="143"/>
      <c r="C106" s="143"/>
      <c r="D106" s="143"/>
      <c r="E106" s="143"/>
      <c r="F106" s="81"/>
      <c r="G106" s="81"/>
      <c r="H106" s="100"/>
      <c r="I106" s="100"/>
      <c r="J106" s="100"/>
    </row>
    <row r="107" spans="1:10" s="4" customFormat="1" ht="12" customHeight="1">
      <c r="A107" s="143"/>
      <c r="B107" s="143"/>
      <c r="C107" s="143"/>
      <c r="D107" s="143"/>
      <c r="E107" s="143"/>
      <c r="F107" s="81"/>
      <c r="G107" s="81"/>
      <c r="H107" s="100"/>
      <c r="I107" s="100"/>
      <c r="J107" s="100"/>
    </row>
    <row r="108" spans="1:10" s="4" customFormat="1" ht="12" customHeight="1">
      <c r="A108" s="85"/>
      <c r="B108" s="85"/>
      <c r="C108" s="85"/>
      <c r="D108" s="85"/>
      <c r="E108" s="85"/>
      <c r="F108" s="81"/>
      <c r="G108" s="81"/>
      <c r="H108" s="143"/>
      <c r="I108" s="100"/>
      <c r="J108" s="100"/>
    </row>
    <row r="109" spans="1:10" s="4" customFormat="1" ht="12" customHeight="1">
      <c r="A109" s="85"/>
      <c r="B109" s="85"/>
      <c r="C109" s="85"/>
      <c r="D109" s="85"/>
      <c r="E109" s="85"/>
      <c r="F109" s="81"/>
      <c r="G109" s="81"/>
      <c r="H109" s="100"/>
      <c r="I109" s="100"/>
      <c r="J109" s="100"/>
    </row>
    <row r="110" spans="1:10" s="4" customFormat="1" ht="12" customHeight="1">
      <c r="A110" s="85"/>
      <c r="B110" s="85"/>
      <c r="C110" s="85"/>
      <c r="D110" s="85"/>
      <c r="E110" s="85"/>
      <c r="F110" s="81"/>
      <c r="G110" s="81"/>
      <c r="H110" s="100"/>
      <c r="I110" s="100"/>
      <c r="J110" s="100"/>
    </row>
    <row r="111" spans="1:10" s="4" customFormat="1" ht="12" customHeight="1">
      <c r="A111" s="85"/>
      <c r="B111" s="85"/>
      <c r="C111" s="85"/>
      <c r="D111" s="85"/>
      <c r="E111" s="85"/>
      <c r="F111" s="81"/>
      <c r="G111" s="81"/>
      <c r="H111" s="100"/>
      <c r="I111" s="100"/>
      <c r="J111" s="100"/>
    </row>
    <row r="112" spans="1:10" s="4" customFormat="1" ht="12" customHeight="1">
      <c r="A112" s="85"/>
      <c r="B112" s="85"/>
      <c r="C112" s="85"/>
      <c r="D112" s="85"/>
      <c r="E112" s="85"/>
      <c r="F112" s="81"/>
      <c r="G112" s="81"/>
      <c r="H112" s="100"/>
      <c r="I112" s="100"/>
      <c r="J112" s="100"/>
    </row>
    <row r="113" spans="1:10" s="4" customFormat="1" ht="12" customHeight="1">
      <c r="A113" s="85"/>
      <c r="B113" s="85"/>
      <c r="C113" s="85"/>
      <c r="D113" s="85"/>
      <c r="E113" s="85"/>
      <c r="F113" s="81"/>
      <c r="G113" s="81"/>
      <c r="H113" s="86"/>
      <c r="I113" s="85"/>
      <c r="J113" s="85"/>
    </row>
    <row r="114" spans="1:10" s="4" customFormat="1" ht="12" customHeight="1">
      <c r="A114" s="85"/>
      <c r="B114" s="85"/>
      <c r="C114" s="85"/>
      <c r="D114" s="85"/>
      <c r="E114" s="85"/>
      <c r="F114" s="81"/>
      <c r="G114" s="81"/>
      <c r="H114" s="86"/>
      <c r="I114" s="85"/>
      <c r="J114" s="85"/>
    </row>
    <row r="115" spans="1:10" s="4" customFormat="1" ht="12" customHeight="1">
      <c r="A115" s="85"/>
      <c r="B115" s="85"/>
      <c r="C115" s="85"/>
      <c r="D115" s="85"/>
      <c r="E115" s="85"/>
      <c r="F115" s="81"/>
      <c r="G115" s="81"/>
      <c r="H115" s="86"/>
      <c r="I115" s="85"/>
      <c r="J115" s="85"/>
    </row>
    <row r="116" spans="1:10" s="4" customFormat="1" ht="12" customHeight="1">
      <c r="A116" s="85"/>
      <c r="B116" s="85"/>
      <c r="C116" s="85"/>
      <c r="D116" s="85"/>
      <c r="E116" s="85"/>
      <c r="F116" s="81"/>
      <c r="G116" s="81"/>
      <c r="H116" s="86"/>
      <c r="I116" s="85"/>
      <c r="J116" s="85"/>
    </row>
    <row r="117" spans="1:10" s="4" customFormat="1" ht="12" customHeight="1">
      <c r="A117" s="85"/>
      <c r="B117" s="85"/>
      <c r="C117" s="85"/>
      <c r="D117" s="85"/>
      <c r="E117" s="85"/>
      <c r="F117" s="81"/>
      <c r="G117" s="81"/>
      <c r="H117" s="86"/>
      <c r="I117" s="85"/>
      <c r="J117" s="85"/>
    </row>
    <row r="118" spans="1:10" s="4" customFormat="1" ht="12" customHeight="1">
      <c r="A118" s="85"/>
      <c r="B118" s="85"/>
      <c r="C118" s="85"/>
      <c r="D118" s="85"/>
      <c r="E118" s="85"/>
      <c r="F118" s="81"/>
      <c r="G118" s="81"/>
      <c r="H118" s="86"/>
      <c r="I118" s="85"/>
      <c r="J118" s="85"/>
    </row>
    <row r="119" spans="1:10" s="4" customFormat="1" ht="12" customHeight="1">
      <c r="A119" s="85"/>
      <c r="B119" s="85"/>
      <c r="C119" s="85"/>
      <c r="D119" s="85"/>
      <c r="E119" s="85"/>
      <c r="F119" s="81"/>
      <c r="G119" s="81"/>
      <c r="H119" s="86"/>
      <c r="I119" s="85"/>
      <c r="J119" s="85"/>
    </row>
    <row r="120" spans="1:10" s="4" customFormat="1" ht="12" customHeight="1">
      <c r="A120" s="85"/>
      <c r="B120" s="85"/>
      <c r="C120" s="85"/>
      <c r="D120" s="85"/>
      <c r="E120" s="85"/>
      <c r="F120" s="81"/>
      <c r="G120" s="81"/>
      <c r="H120" s="86"/>
      <c r="I120" s="85"/>
      <c r="J120" s="85"/>
    </row>
    <row r="121" spans="1:10" s="4" customFormat="1" ht="12" customHeight="1">
      <c r="A121" s="85"/>
      <c r="B121" s="85"/>
      <c r="C121" s="85"/>
      <c r="D121" s="85"/>
      <c r="E121" s="85"/>
      <c r="F121" s="81"/>
      <c r="G121" s="81"/>
      <c r="H121" s="86"/>
      <c r="I121" s="85"/>
      <c r="J121" s="85"/>
    </row>
    <row r="122" spans="1:10" s="4" customFormat="1" ht="12" customHeight="1">
      <c r="A122" s="85"/>
      <c r="B122" s="85"/>
      <c r="C122" s="85"/>
      <c r="D122" s="85"/>
      <c r="E122" s="85"/>
      <c r="F122" s="81"/>
      <c r="G122" s="81"/>
      <c r="H122" s="86"/>
      <c r="I122" s="85"/>
      <c r="J122" s="85"/>
    </row>
    <row r="123" spans="1:10" s="4" customFormat="1" ht="12" customHeight="1">
      <c r="A123" s="85"/>
      <c r="B123" s="85"/>
      <c r="C123" s="85"/>
      <c r="D123" s="85"/>
      <c r="E123" s="85"/>
      <c r="F123" s="82"/>
      <c r="G123" s="81"/>
      <c r="H123" s="86"/>
      <c r="I123" s="85"/>
      <c r="J123" s="85"/>
    </row>
    <row r="124" spans="1:10" s="4" customFormat="1" ht="12" customHeight="1">
      <c r="A124" s="85"/>
      <c r="B124" s="85"/>
      <c r="C124" s="85"/>
      <c r="D124" s="85"/>
      <c r="E124" s="85"/>
      <c r="F124" s="82"/>
      <c r="G124" s="81"/>
      <c r="H124" s="86"/>
      <c r="I124" s="85"/>
      <c r="J124" s="85"/>
    </row>
    <row r="125" spans="1:10" s="4" customFormat="1" ht="12" customHeight="1">
      <c r="A125" s="87"/>
      <c r="B125" s="87"/>
      <c r="C125" s="87"/>
      <c r="D125" s="88"/>
      <c r="E125" s="87"/>
      <c r="F125" s="80"/>
      <c r="G125" s="82"/>
      <c r="H125" s="86"/>
      <c r="I125" s="85"/>
      <c r="J125" s="85"/>
    </row>
    <row r="126" spans="1:10" s="4" customFormat="1" ht="12" customHeight="1">
      <c r="A126" s="87"/>
      <c r="B126" s="87"/>
      <c r="C126" s="89"/>
      <c r="D126" s="88"/>
      <c r="E126" s="87"/>
      <c r="F126" s="81"/>
      <c r="G126" s="82"/>
      <c r="H126" s="86"/>
      <c r="I126" s="85"/>
      <c r="J126" s="85"/>
    </row>
    <row r="127" spans="1:10" s="4" customFormat="1" ht="12" customHeight="1">
      <c r="A127" s="85"/>
      <c r="B127" s="85"/>
      <c r="C127" s="85"/>
      <c r="D127" s="85"/>
      <c r="E127" s="90"/>
      <c r="F127" s="81"/>
      <c r="G127" s="80"/>
      <c r="H127" s="86"/>
      <c r="I127" s="85"/>
      <c r="J127" s="85"/>
    </row>
    <row r="128" spans="1:10" s="4" customFormat="1" ht="12" customHeight="1">
      <c r="A128" s="85"/>
      <c r="B128" s="85"/>
      <c r="C128" s="85"/>
      <c r="D128" s="85"/>
      <c r="E128" s="81"/>
      <c r="F128" s="81"/>
      <c r="G128" s="86"/>
      <c r="H128" s="86"/>
      <c r="I128" s="85"/>
      <c r="J128" s="85"/>
    </row>
    <row r="129" spans="1:10" s="4" customFormat="1" ht="12" customHeight="1">
      <c r="A129" s="85"/>
      <c r="B129" s="85"/>
      <c r="C129" s="85"/>
      <c r="D129" s="85"/>
      <c r="E129" s="81"/>
      <c r="F129" s="81"/>
      <c r="G129" s="86"/>
      <c r="H129" s="86"/>
      <c r="I129" s="85"/>
      <c r="J129" s="85"/>
    </row>
    <row r="130" spans="1:10" s="4" customFormat="1" ht="12" customHeight="1">
      <c r="A130" s="85"/>
      <c r="B130" s="85"/>
      <c r="C130" s="85"/>
      <c r="D130" s="85"/>
      <c r="E130" s="81"/>
      <c r="F130" s="81"/>
      <c r="G130" s="86"/>
      <c r="H130" s="86"/>
      <c r="I130" s="85"/>
      <c r="J130" s="85"/>
    </row>
    <row r="131" spans="1:10" s="4" customFormat="1" ht="12" customHeight="1">
      <c r="A131" s="85"/>
      <c r="B131" s="85"/>
      <c r="C131" s="85"/>
      <c r="D131" s="85"/>
      <c r="E131" s="81"/>
      <c r="F131" s="81"/>
      <c r="G131" s="86"/>
      <c r="H131" s="86"/>
      <c r="I131" s="85"/>
      <c r="J131" s="85"/>
    </row>
    <row r="132" spans="1:10" s="4" customFormat="1" ht="12" customHeight="1">
      <c r="A132" s="85"/>
      <c r="B132" s="85"/>
      <c r="C132" s="85"/>
      <c r="D132" s="85"/>
      <c r="E132" s="81"/>
      <c r="F132" s="81"/>
      <c r="G132" s="86"/>
      <c r="H132" s="82"/>
      <c r="I132" s="85"/>
      <c r="J132" s="85"/>
    </row>
    <row r="133" spans="1:10" s="4" customFormat="1" ht="12" customHeight="1">
      <c r="A133" s="85"/>
      <c r="B133" s="85"/>
      <c r="C133" s="85"/>
      <c r="D133" s="85"/>
      <c r="E133" s="81"/>
      <c r="F133" s="81"/>
      <c r="G133" s="86"/>
      <c r="H133" s="82"/>
      <c r="I133" s="85"/>
      <c r="J133" s="85"/>
    </row>
    <row r="134" spans="1:10" s="4" customFormat="1" ht="12" customHeight="1">
      <c r="A134" s="85"/>
      <c r="B134" s="85"/>
      <c r="C134" s="85"/>
      <c r="D134" s="85"/>
      <c r="E134" s="81"/>
      <c r="F134" s="81"/>
      <c r="G134" s="86"/>
      <c r="H134" s="80"/>
      <c r="I134" s="85"/>
      <c r="J134" s="85"/>
    </row>
    <row r="135" spans="1:10" s="4" customFormat="1" ht="12" customHeight="1">
      <c r="A135" s="85"/>
      <c r="B135" s="85"/>
      <c r="C135" s="85"/>
      <c r="D135" s="85"/>
      <c r="E135" s="81"/>
      <c r="F135" s="81"/>
      <c r="G135" s="86"/>
      <c r="H135" s="85"/>
      <c r="I135" s="85"/>
      <c r="J135" s="85"/>
    </row>
    <row r="136" spans="1:10" s="4" customFormat="1" ht="12" customHeight="1">
      <c r="A136" s="85"/>
      <c r="B136" s="85"/>
      <c r="C136" s="85"/>
      <c r="D136" s="85"/>
      <c r="E136" s="81"/>
      <c r="F136" s="81"/>
      <c r="G136" s="86"/>
      <c r="H136" s="85"/>
      <c r="I136" s="85"/>
      <c r="J136" s="85"/>
    </row>
    <row r="137" spans="1:10" s="4" customFormat="1" ht="12" customHeight="1">
      <c r="A137" s="85"/>
      <c r="B137" s="85"/>
      <c r="C137" s="85"/>
      <c r="D137" s="85"/>
      <c r="E137" s="81"/>
      <c r="F137" s="81"/>
      <c r="G137" s="86"/>
      <c r="H137" s="85"/>
      <c r="I137" s="85"/>
      <c r="J137" s="85"/>
    </row>
    <row r="138" spans="1:10" s="4" customFormat="1" ht="12" customHeight="1">
      <c r="A138" s="85"/>
      <c r="B138" s="85"/>
      <c r="C138" s="85"/>
      <c r="D138" s="85"/>
      <c r="E138" s="81"/>
      <c r="F138" s="81"/>
      <c r="G138" s="86"/>
      <c r="H138" s="85"/>
      <c r="I138" s="85"/>
      <c r="J138" s="85"/>
    </row>
    <row r="139" spans="1:10" s="4" customFormat="1" ht="12" customHeight="1">
      <c r="A139" s="85"/>
      <c r="B139" s="85"/>
      <c r="C139" s="85"/>
      <c r="D139" s="85"/>
      <c r="E139" s="81"/>
      <c r="F139" s="81"/>
      <c r="G139" s="86"/>
      <c r="H139" s="85"/>
      <c r="I139" s="85"/>
      <c r="J139" s="85"/>
    </row>
    <row r="140" spans="1:10" s="4" customFormat="1" ht="12" customHeight="1">
      <c r="A140" s="85"/>
      <c r="B140" s="85"/>
      <c r="C140" s="85"/>
      <c r="D140" s="85"/>
      <c r="E140" s="81"/>
      <c r="F140" s="81"/>
      <c r="G140" s="86"/>
      <c r="H140" s="85"/>
      <c r="I140" s="85"/>
      <c r="J140" s="85"/>
    </row>
    <row r="141" spans="1:10" s="4" customFormat="1" ht="12" customHeight="1">
      <c r="A141" s="85"/>
      <c r="B141" s="85"/>
      <c r="C141" s="85"/>
      <c r="D141" s="85"/>
      <c r="E141" s="81"/>
      <c r="F141" s="80"/>
      <c r="G141" s="86"/>
      <c r="H141" s="85"/>
      <c r="I141" s="85"/>
      <c r="J141" s="85"/>
    </row>
    <row r="142" spans="1:10" s="4" customFormat="1" ht="12" customHeight="1">
      <c r="A142" s="85"/>
      <c r="B142" s="85"/>
      <c r="C142" s="85"/>
      <c r="D142" s="85"/>
      <c r="E142" s="81"/>
      <c r="F142" s="81"/>
      <c r="G142" s="86"/>
      <c r="H142" s="85"/>
      <c r="I142" s="85"/>
      <c r="J142" s="85"/>
    </row>
    <row r="143" spans="1:10" s="4" customFormat="1" ht="12" customHeight="1">
      <c r="A143" s="85"/>
      <c r="B143" s="85"/>
      <c r="C143" s="85"/>
      <c r="D143" s="85"/>
      <c r="E143" s="80"/>
      <c r="F143" s="81"/>
      <c r="G143" s="80"/>
      <c r="H143" s="85"/>
      <c r="I143" s="85"/>
      <c r="J143" s="85"/>
    </row>
    <row r="144" spans="1:10" s="4" customFormat="1" ht="12" customHeight="1">
      <c r="A144" s="85"/>
      <c r="B144" s="85"/>
      <c r="C144" s="85"/>
      <c r="D144" s="85"/>
      <c r="E144" s="81"/>
      <c r="F144" s="81"/>
      <c r="G144" s="86"/>
      <c r="H144" s="85"/>
      <c r="I144" s="85"/>
      <c r="J144" s="85"/>
    </row>
    <row r="145" spans="1:10" s="4" customFormat="1" ht="12" customHeight="1">
      <c r="A145" s="85"/>
      <c r="B145" s="85"/>
      <c r="C145" s="85"/>
      <c r="D145" s="85"/>
      <c r="E145" s="81"/>
      <c r="F145" s="81"/>
      <c r="G145" s="86"/>
      <c r="H145" s="85"/>
      <c r="I145" s="85"/>
      <c r="J145" s="85"/>
    </row>
    <row r="146" spans="1:10" s="4" customFormat="1" ht="12" customHeight="1">
      <c r="A146" s="85"/>
      <c r="B146" s="85"/>
      <c r="C146" s="85"/>
      <c r="D146" s="85"/>
      <c r="E146" s="81"/>
      <c r="F146" s="81"/>
      <c r="G146" s="86"/>
      <c r="H146" s="85"/>
      <c r="I146" s="85"/>
      <c r="J146" s="85"/>
    </row>
    <row r="147" spans="1:10" s="4" customFormat="1" ht="12" customHeight="1">
      <c r="A147" s="85"/>
      <c r="B147" s="85"/>
      <c r="C147" s="85"/>
      <c r="D147" s="85"/>
      <c r="E147" s="81"/>
      <c r="F147" s="81"/>
      <c r="G147" s="86"/>
      <c r="H147" s="85"/>
      <c r="I147" s="85"/>
      <c r="J147" s="85"/>
    </row>
    <row r="148" spans="1:10" s="4" customFormat="1" ht="12" customHeight="1">
      <c r="A148" s="85"/>
      <c r="B148" s="85"/>
      <c r="C148" s="85"/>
      <c r="D148" s="85"/>
      <c r="E148" s="81"/>
      <c r="F148" s="81"/>
      <c r="G148" s="86"/>
      <c r="H148" s="85"/>
      <c r="I148" s="85"/>
      <c r="J148" s="85"/>
    </row>
    <row r="149" spans="1:10" s="4" customFormat="1" ht="12" customHeight="1">
      <c r="A149" s="85"/>
      <c r="B149" s="85"/>
      <c r="C149" s="85"/>
      <c r="D149" s="85"/>
      <c r="E149" s="81"/>
      <c r="F149" s="81"/>
      <c r="G149" s="86"/>
      <c r="H149" s="85"/>
      <c r="I149" s="85"/>
      <c r="J149" s="85"/>
    </row>
    <row r="150" spans="1:10" s="4" customFormat="1" ht="12" customHeight="1">
      <c r="A150" s="85"/>
      <c r="B150" s="85"/>
      <c r="C150" s="85"/>
      <c r="D150" s="85"/>
      <c r="E150" s="81"/>
      <c r="F150" s="82"/>
      <c r="G150" s="86"/>
      <c r="H150" s="80"/>
      <c r="I150" s="85"/>
      <c r="J150" s="85"/>
    </row>
    <row r="151" spans="1:10" s="4" customFormat="1" ht="12" customHeight="1">
      <c r="A151" s="85"/>
      <c r="B151" s="85"/>
      <c r="C151" s="85"/>
      <c r="D151" s="85"/>
      <c r="E151" s="81"/>
      <c r="F151" s="80"/>
      <c r="G151" s="86"/>
      <c r="H151" s="85"/>
      <c r="I151" s="85"/>
      <c r="J151" s="85"/>
    </row>
    <row r="152" spans="1:10" s="4" customFormat="1" ht="12" customHeight="1">
      <c r="A152" s="89"/>
      <c r="B152" s="89"/>
      <c r="C152" s="89"/>
      <c r="D152" s="91"/>
      <c r="E152" s="90"/>
      <c r="F152" s="81"/>
      <c r="G152" s="80"/>
      <c r="H152" s="85"/>
      <c r="I152" s="85"/>
      <c r="J152" s="85"/>
    </row>
    <row r="153" spans="1:10" s="4" customFormat="1" ht="12" customHeight="1">
      <c r="A153" s="85"/>
      <c r="B153" s="85"/>
      <c r="C153" s="85"/>
      <c r="D153" s="85"/>
      <c r="E153" s="90"/>
      <c r="F153" s="81"/>
      <c r="G153" s="80"/>
      <c r="H153" s="85"/>
      <c r="I153" s="85"/>
      <c r="J153" s="85"/>
    </row>
    <row r="154" spans="1:10" s="4" customFormat="1" ht="12" customHeight="1">
      <c r="A154" s="85"/>
      <c r="B154" s="85"/>
      <c r="C154" s="85"/>
      <c r="D154" s="85"/>
      <c r="E154" s="81"/>
      <c r="F154" s="81"/>
      <c r="G154" s="9"/>
      <c r="H154" s="85"/>
      <c r="I154" s="85"/>
      <c r="J154" s="85"/>
    </row>
    <row r="155" spans="1:10" s="4" customFormat="1" ht="12" customHeight="1">
      <c r="A155" s="85"/>
      <c r="B155" s="85"/>
      <c r="C155" s="85"/>
      <c r="D155" s="85"/>
      <c r="E155" s="81"/>
      <c r="F155" s="81"/>
      <c r="G155" s="9"/>
      <c r="H155" s="85"/>
      <c r="I155" s="85"/>
      <c r="J155" s="85"/>
    </row>
    <row r="156" spans="1:10" s="4" customFormat="1" ht="12" customHeight="1">
      <c r="A156" s="85"/>
      <c r="B156" s="85"/>
      <c r="C156" s="85"/>
      <c r="D156" s="85"/>
      <c r="E156" s="81"/>
      <c r="F156" s="81"/>
      <c r="G156" s="9"/>
      <c r="H156" s="85"/>
      <c r="I156" s="85"/>
      <c r="J156" s="85"/>
    </row>
    <row r="157" spans="1:10" s="4" customFormat="1" ht="12" customHeight="1">
      <c r="A157" s="85"/>
      <c r="B157" s="85"/>
      <c r="C157" s="85"/>
      <c r="D157" s="85"/>
      <c r="E157" s="81"/>
      <c r="F157" s="81"/>
      <c r="G157" s="9"/>
      <c r="H157" s="85"/>
      <c r="I157" s="85"/>
      <c r="J157" s="85"/>
    </row>
    <row r="158" spans="1:10" s="4" customFormat="1" ht="12" customHeight="1">
      <c r="A158" s="85"/>
      <c r="B158" s="85"/>
      <c r="C158" s="85"/>
      <c r="D158" s="85"/>
      <c r="E158" s="81"/>
      <c r="F158" s="81"/>
      <c r="G158" s="9"/>
      <c r="H158" s="85"/>
      <c r="I158" s="85"/>
      <c r="J158" s="85"/>
    </row>
    <row r="159" spans="1:10" s="4" customFormat="1" ht="12" customHeight="1">
      <c r="A159" s="85"/>
      <c r="B159" s="85"/>
      <c r="C159" s="85"/>
      <c r="D159" s="85"/>
      <c r="E159" s="81"/>
      <c r="F159" s="80"/>
      <c r="G159" s="9"/>
      <c r="H159" s="80"/>
      <c r="I159" s="85"/>
      <c r="J159" s="85"/>
    </row>
    <row r="160" spans="1:10" s="4" customFormat="1" ht="12" customHeight="1">
      <c r="A160" s="85"/>
      <c r="B160" s="85"/>
      <c r="C160" s="85"/>
      <c r="D160" s="85"/>
      <c r="E160" s="81"/>
      <c r="F160" s="81"/>
      <c r="G160" s="9"/>
      <c r="H160" s="80"/>
      <c r="I160" s="85"/>
      <c r="J160" s="85"/>
    </row>
    <row r="161" spans="1:10" s="4" customFormat="1" ht="12" customHeight="1">
      <c r="A161" s="85"/>
      <c r="B161" s="85"/>
      <c r="C161" s="85"/>
      <c r="D161" s="85"/>
      <c r="E161" s="80"/>
      <c r="F161" s="81"/>
      <c r="G161" s="80"/>
      <c r="H161" s="85"/>
      <c r="I161" s="85"/>
      <c r="J161" s="85"/>
    </row>
    <row r="162" spans="1:10" s="4" customFormat="1" ht="12" customHeight="1">
      <c r="A162" s="85"/>
      <c r="B162" s="85"/>
      <c r="C162" s="85"/>
      <c r="D162" s="85"/>
      <c r="E162" s="81"/>
      <c r="F162" s="80"/>
      <c r="G162" s="9"/>
      <c r="H162" s="85"/>
      <c r="I162" s="85"/>
      <c r="J162" s="85"/>
    </row>
    <row r="163" spans="1:10" s="4" customFormat="1" ht="12" customHeight="1">
      <c r="A163" s="85"/>
      <c r="B163" s="85"/>
      <c r="C163" s="85"/>
      <c r="D163" s="85"/>
      <c r="E163" s="81"/>
      <c r="F163" s="81"/>
      <c r="G163" s="9"/>
      <c r="H163" s="85"/>
      <c r="I163" s="85"/>
      <c r="J163" s="85"/>
    </row>
    <row r="164" spans="1:10" s="4" customFormat="1" ht="12" customHeight="1">
      <c r="A164" s="85"/>
      <c r="B164" s="85"/>
      <c r="C164" s="85"/>
      <c r="D164" s="85"/>
      <c r="E164" s="80"/>
      <c r="F164" s="81"/>
      <c r="G164" s="80"/>
      <c r="H164" s="85"/>
      <c r="I164" s="85"/>
      <c r="J164" s="85"/>
    </row>
    <row r="165" spans="1:10" s="4" customFormat="1" ht="12" customHeight="1">
      <c r="A165" s="85"/>
      <c r="B165" s="85"/>
      <c r="C165" s="85"/>
      <c r="D165" s="85"/>
      <c r="E165" s="81"/>
      <c r="F165" s="81"/>
      <c r="G165" s="86"/>
      <c r="H165" s="85"/>
      <c r="I165" s="85"/>
      <c r="J165" s="85"/>
    </row>
    <row r="166" spans="1:10" s="4" customFormat="1" ht="12" customHeight="1">
      <c r="A166" s="85"/>
      <c r="B166" s="85"/>
      <c r="C166" s="85"/>
      <c r="D166" s="85"/>
      <c r="E166" s="81"/>
      <c r="F166" s="81"/>
      <c r="G166" s="86"/>
      <c r="H166" s="85"/>
      <c r="I166" s="85"/>
      <c r="J166" s="85"/>
    </row>
    <row r="167" spans="1:10" s="4" customFormat="1" ht="12" customHeight="1">
      <c r="A167" s="85"/>
      <c r="B167" s="85"/>
      <c r="C167" s="85"/>
      <c r="D167" s="85"/>
      <c r="E167" s="81"/>
      <c r="F167" s="81"/>
      <c r="G167" s="86"/>
      <c r="H167" s="85"/>
      <c r="I167" s="85"/>
      <c r="J167" s="85"/>
    </row>
    <row r="168" spans="1:10" ht="12.75">
      <c r="A168" s="92"/>
      <c r="B168" s="92"/>
      <c r="C168" s="87"/>
      <c r="D168" s="91"/>
      <c r="E168" s="90"/>
      <c r="F168" s="81"/>
      <c r="G168" s="81"/>
      <c r="H168" s="85"/>
      <c r="I168" s="85"/>
      <c r="J168" s="85"/>
    </row>
    <row r="169" spans="1:10" ht="12.75">
      <c r="A169" s="92"/>
      <c r="B169" s="92"/>
      <c r="C169" s="87"/>
      <c r="D169" s="91"/>
      <c r="E169" s="90"/>
      <c r="F169" s="85"/>
      <c r="G169" s="81"/>
      <c r="H169" s="85"/>
      <c r="I169" s="85"/>
      <c r="J169" s="85"/>
    </row>
    <row r="170" spans="1:10" ht="12.75">
      <c r="A170" s="92"/>
      <c r="B170" s="92"/>
      <c r="C170" s="87"/>
      <c r="D170" s="91"/>
      <c r="E170" s="90"/>
      <c r="F170" s="85"/>
      <c r="G170" s="81"/>
      <c r="H170" s="85"/>
      <c r="I170" s="85"/>
      <c r="J170" s="85"/>
    </row>
    <row r="171" spans="1:10" ht="12.75">
      <c r="A171" s="93"/>
      <c r="B171" s="93"/>
      <c r="C171" s="93"/>
      <c r="D171" s="93"/>
      <c r="E171" s="93"/>
      <c r="F171" s="85"/>
      <c r="G171" s="85"/>
      <c r="H171" s="85"/>
      <c r="I171" s="85"/>
      <c r="J171" s="85"/>
    </row>
    <row r="172" spans="1:10" ht="12.75">
      <c r="A172" s="93"/>
      <c r="B172" s="93"/>
      <c r="C172" s="93"/>
      <c r="D172" s="93"/>
      <c r="E172" s="93"/>
      <c r="F172" s="85"/>
      <c r="G172" s="85"/>
      <c r="H172" s="85"/>
      <c r="I172" s="85"/>
      <c r="J172" s="85"/>
    </row>
    <row r="173" spans="1:10" ht="12.75">
      <c r="A173" s="93"/>
      <c r="B173" s="93"/>
      <c r="C173" s="93"/>
      <c r="D173" s="93"/>
      <c r="E173" s="93"/>
      <c r="F173" s="85"/>
      <c r="G173" s="85"/>
      <c r="H173" s="85"/>
      <c r="I173" s="85"/>
      <c r="J173" s="85"/>
    </row>
    <row r="174" spans="1:10" ht="12.75">
      <c r="A174" s="93"/>
      <c r="B174" s="93"/>
      <c r="C174" s="93"/>
      <c r="D174" s="93"/>
      <c r="E174" s="93"/>
      <c r="G174" s="85"/>
      <c r="H174" s="85"/>
      <c r="I174" s="85"/>
      <c r="J174" s="85"/>
    </row>
    <row r="175" spans="1:10" ht="12.75">
      <c r="A175" s="93"/>
      <c r="B175" s="93"/>
      <c r="C175" s="93"/>
      <c r="D175" s="93"/>
      <c r="E175" s="93"/>
      <c r="G175" s="85"/>
      <c r="H175" s="86"/>
      <c r="I175" s="85"/>
      <c r="J175" s="85"/>
    </row>
    <row r="176" spans="8:10" ht="12.75">
      <c r="H176" s="86"/>
      <c r="I176" s="85"/>
      <c r="J176" s="85"/>
    </row>
    <row r="177" spans="8:10" ht="12.75">
      <c r="H177" s="86"/>
      <c r="I177" s="85"/>
      <c r="J177" s="85"/>
    </row>
    <row r="178" spans="8:10" ht="12.75">
      <c r="H178" s="85"/>
      <c r="I178" s="85"/>
      <c r="J178" s="85"/>
    </row>
    <row r="179" spans="8:10" ht="12.75">
      <c r="H179" s="85"/>
      <c r="I179" s="85"/>
      <c r="J179" s="85"/>
    </row>
    <row r="180" spans="8:10" ht="12.75">
      <c r="H180" s="85"/>
      <c r="I180" s="85"/>
      <c r="J180" s="85"/>
    </row>
    <row r="181" spans="8:10" ht="12.75">
      <c r="H181" s="85"/>
      <c r="I181" s="85"/>
      <c r="J181" s="85"/>
    </row>
    <row r="182" spans="8:10" ht="12.75">
      <c r="H182" s="85"/>
      <c r="I182" s="85"/>
      <c r="J182" s="85"/>
    </row>
  </sheetData>
  <sheetProtection selectLockedCells="1" selectUnlockedCells="1"/>
  <printOptions horizontalCentered="1"/>
  <pageMargins left="0.1968503937007874" right="0.1968503937007874" top="0.2362204724409449" bottom="0.2362204724409449" header="0" footer="0"/>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indexed="10"/>
  </sheetPr>
  <dimension ref="A1:X95"/>
  <sheetViews>
    <sheetView view="pageBreakPreview" zoomScaleSheetLayoutView="100" zoomScalePageLayoutView="0" workbookViewId="0" topLeftCell="A1">
      <selection activeCell="L1" sqref="L1"/>
    </sheetView>
  </sheetViews>
  <sheetFormatPr defaultColWidth="9.00390625" defaultRowHeight="12.75"/>
  <cols>
    <col min="1" max="2" width="10.00390625" style="0" customWidth="1"/>
    <col min="3" max="3" width="3.625" style="0" customWidth="1"/>
    <col min="4" max="5" width="10.00390625" style="0" customWidth="1"/>
    <col min="6" max="6" width="3.625" style="0" customWidth="1"/>
    <col min="7" max="8" width="10.00390625" style="0" customWidth="1"/>
    <col min="9" max="9" width="3.625" style="0" customWidth="1"/>
    <col min="10" max="11" width="10.00390625" style="0" customWidth="1"/>
    <col min="14" max="14" width="10.875" style="0" customWidth="1"/>
    <col min="15" max="15" width="10.75390625" style="0" customWidth="1"/>
  </cols>
  <sheetData>
    <row r="1" spans="1:11" ht="18.75" customHeight="1">
      <c r="A1" s="49"/>
      <c r="B1" s="50"/>
      <c r="D1" s="51"/>
      <c r="G1" s="7"/>
      <c r="H1" s="7"/>
      <c r="K1" s="225" t="s">
        <v>567</v>
      </c>
    </row>
    <row r="2" spans="1:11" ht="18.75" customHeight="1">
      <c r="A2" s="49"/>
      <c r="B2" s="50"/>
      <c r="D2" s="52"/>
      <c r="G2" s="7"/>
      <c r="H2" s="7"/>
      <c r="K2" s="226" t="s">
        <v>546</v>
      </c>
    </row>
    <row r="3" spans="1:11" s="38" customFormat="1" ht="18.75" customHeight="1">
      <c r="A3" s="49"/>
      <c r="B3" s="50"/>
      <c r="D3" s="52"/>
      <c r="G3" s="14"/>
      <c r="H3" s="14"/>
      <c r="K3" s="226" t="s">
        <v>464</v>
      </c>
    </row>
    <row r="4" spans="1:11" s="38" customFormat="1" ht="18.75" customHeight="1" thickBot="1">
      <c r="A4" s="49"/>
      <c r="B4" s="50"/>
      <c r="D4" s="52"/>
      <c r="G4" s="14"/>
      <c r="H4" s="14"/>
      <c r="K4" s="226" t="s">
        <v>568</v>
      </c>
    </row>
    <row r="5" spans="1:11" s="38" customFormat="1" ht="3.75" customHeight="1">
      <c r="A5" s="54"/>
      <c r="B5" s="55"/>
      <c r="C5" s="55"/>
      <c r="D5" s="56"/>
      <c r="E5" s="56"/>
      <c r="F5" s="56"/>
      <c r="G5" s="56"/>
      <c r="H5" s="56"/>
      <c r="I5" s="56"/>
      <c r="J5" s="56"/>
      <c r="K5" s="56"/>
    </row>
    <row r="6" ht="12.75" customHeight="1"/>
    <row r="7" spans="1:2" s="40" customFormat="1" ht="12.75" customHeight="1">
      <c r="A7" s="689">
        <v>40694</v>
      </c>
      <c r="B7" s="690"/>
    </row>
    <row r="8" spans="1:10" ht="11.25" customHeight="1">
      <c r="A8" s="44"/>
      <c r="B8" s="42"/>
      <c r="C8" s="42"/>
      <c r="D8" s="40"/>
      <c r="E8" s="40"/>
      <c r="F8" s="40"/>
      <c r="G8" s="40"/>
      <c r="H8" s="40"/>
      <c r="I8" s="40"/>
      <c r="J8" s="40"/>
    </row>
    <row r="9" spans="6:10" s="152" customFormat="1" ht="24.75" customHeight="1">
      <c r="F9" s="179" t="s">
        <v>150</v>
      </c>
      <c r="G9" s="151"/>
      <c r="H9" s="151"/>
      <c r="I9" s="151"/>
      <c r="J9" s="151"/>
    </row>
    <row r="10" spans="5:10" ht="17.25" customHeight="1">
      <c r="E10" s="41"/>
      <c r="F10" s="45"/>
      <c r="G10" s="40"/>
      <c r="H10" s="40"/>
      <c r="I10" s="40"/>
      <c r="J10" s="40"/>
    </row>
    <row r="11" spans="2:15" ht="24.75" customHeight="1">
      <c r="B11" s="46"/>
      <c r="D11" s="691" t="s">
        <v>346</v>
      </c>
      <c r="E11" s="691"/>
      <c r="F11" s="691"/>
      <c r="G11" s="691"/>
      <c r="H11" s="691"/>
      <c r="O11" s="46"/>
    </row>
    <row r="12" spans="2:15" ht="8.25" customHeight="1" thickBot="1">
      <c r="B12" s="46"/>
      <c r="O12" s="46"/>
    </row>
    <row r="13" spans="1:11" s="104" customFormat="1" ht="15" customHeight="1" thickBot="1">
      <c r="A13" s="687" t="s">
        <v>347</v>
      </c>
      <c r="B13" s="688"/>
      <c r="C13" s="22"/>
      <c r="D13" s="687" t="s">
        <v>39</v>
      </c>
      <c r="E13" s="688"/>
      <c r="F13" s="22"/>
      <c r="G13" s="687" t="s">
        <v>348</v>
      </c>
      <c r="H13" s="688"/>
      <c r="I13" s="22"/>
      <c r="J13" s="687" t="s">
        <v>349</v>
      </c>
      <c r="K13" s="688"/>
    </row>
    <row r="14" spans="1:11" s="161" customFormat="1" ht="15" customHeight="1">
      <c r="A14" s="446" t="s">
        <v>350</v>
      </c>
      <c r="B14" s="447" t="s">
        <v>364</v>
      </c>
      <c r="C14" s="22"/>
      <c r="D14" s="158" t="s">
        <v>542</v>
      </c>
      <c r="E14" s="159" t="s">
        <v>370</v>
      </c>
      <c r="F14" s="22"/>
      <c r="G14" s="158" t="s">
        <v>352</v>
      </c>
      <c r="H14" s="159" t="s">
        <v>362</v>
      </c>
      <c r="I14" s="22"/>
      <c r="J14" s="160">
        <v>25</v>
      </c>
      <c r="K14" s="159" t="s">
        <v>362</v>
      </c>
    </row>
    <row r="15" spans="1:11" s="161" customFormat="1" ht="15" customHeight="1">
      <c r="A15" s="164" t="s">
        <v>353</v>
      </c>
      <c r="B15" s="163" t="s">
        <v>409</v>
      </c>
      <c r="C15" s="22"/>
      <c r="D15" s="162" t="s">
        <v>354</v>
      </c>
      <c r="E15" s="163" t="s">
        <v>370</v>
      </c>
      <c r="F15" s="22"/>
      <c r="G15" s="162" t="s">
        <v>356</v>
      </c>
      <c r="H15" s="163" t="s">
        <v>362</v>
      </c>
      <c r="I15" s="22"/>
      <c r="J15" s="164">
        <v>32</v>
      </c>
      <c r="K15" s="163" t="s">
        <v>362</v>
      </c>
    </row>
    <row r="16" spans="1:11" s="161" customFormat="1" ht="15" customHeight="1">
      <c r="A16" s="164" t="s">
        <v>357</v>
      </c>
      <c r="B16" s="163" t="s">
        <v>362</v>
      </c>
      <c r="C16" s="22"/>
      <c r="D16" s="164" t="s">
        <v>358</v>
      </c>
      <c r="E16" s="163" t="s">
        <v>374</v>
      </c>
      <c r="F16" s="22"/>
      <c r="G16" s="162" t="s">
        <v>360</v>
      </c>
      <c r="H16" s="163" t="s">
        <v>362</v>
      </c>
      <c r="I16" s="22"/>
      <c r="J16" s="164" t="s">
        <v>361</v>
      </c>
      <c r="K16" s="163" t="s">
        <v>351</v>
      </c>
    </row>
    <row r="17" spans="1:11" s="161" customFormat="1" ht="15" customHeight="1">
      <c r="A17" s="164" t="s">
        <v>363</v>
      </c>
      <c r="B17" s="163" t="s">
        <v>613</v>
      </c>
      <c r="C17" s="22"/>
      <c r="D17" s="164" t="s">
        <v>365</v>
      </c>
      <c r="E17" s="163" t="s">
        <v>378</v>
      </c>
      <c r="F17" s="22"/>
      <c r="G17" s="162" t="s">
        <v>366</v>
      </c>
      <c r="H17" s="163" t="s">
        <v>362</v>
      </c>
      <c r="I17" s="22"/>
      <c r="J17" s="164">
        <v>50</v>
      </c>
      <c r="K17" s="163" t="s">
        <v>355</v>
      </c>
    </row>
    <row r="18" spans="1:11" s="161" customFormat="1" ht="15" customHeight="1">
      <c r="A18" s="164" t="s">
        <v>368</v>
      </c>
      <c r="B18" s="163" t="s">
        <v>367</v>
      </c>
      <c r="C18" s="22"/>
      <c r="D18" s="164" t="s">
        <v>369</v>
      </c>
      <c r="E18" s="163" t="s">
        <v>382</v>
      </c>
      <c r="F18" s="22"/>
      <c r="G18" s="162" t="s">
        <v>371</v>
      </c>
      <c r="H18" s="163" t="s">
        <v>362</v>
      </c>
      <c r="I18" s="22"/>
      <c r="J18" s="164">
        <v>63</v>
      </c>
      <c r="K18" s="163" t="s">
        <v>359</v>
      </c>
    </row>
    <row r="19" spans="1:11" s="161" customFormat="1" ht="15" customHeight="1">
      <c r="A19" s="164" t="s">
        <v>372</v>
      </c>
      <c r="B19" s="163" t="s">
        <v>351</v>
      </c>
      <c r="C19" s="22"/>
      <c r="D19" s="164" t="s">
        <v>373</v>
      </c>
      <c r="E19" s="163" t="s">
        <v>385</v>
      </c>
      <c r="F19" s="22"/>
      <c r="G19" s="162" t="s">
        <v>375</v>
      </c>
      <c r="H19" s="163" t="s">
        <v>362</v>
      </c>
      <c r="I19" s="22"/>
      <c r="J19" s="164">
        <v>75</v>
      </c>
      <c r="K19" s="163" t="s">
        <v>370</v>
      </c>
    </row>
    <row r="20" spans="1:11" s="161" customFormat="1" ht="15" customHeight="1">
      <c r="A20" s="164" t="s">
        <v>376</v>
      </c>
      <c r="B20" s="163" t="s">
        <v>355</v>
      </c>
      <c r="C20" s="22"/>
      <c r="D20" s="164" t="s">
        <v>377</v>
      </c>
      <c r="E20" s="163" t="s">
        <v>607</v>
      </c>
      <c r="F20" s="22"/>
      <c r="G20" s="162" t="s">
        <v>379</v>
      </c>
      <c r="H20" s="163" t="s">
        <v>362</v>
      </c>
      <c r="I20" s="22"/>
      <c r="J20" s="164">
        <v>90</v>
      </c>
      <c r="K20" s="163" t="s">
        <v>382</v>
      </c>
    </row>
    <row r="21" spans="1:11" s="161" customFormat="1" ht="15" customHeight="1">
      <c r="A21" s="164" t="s">
        <v>380</v>
      </c>
      <c r="B21" s="163" t="s">
        <v>359</v>
      </c>
      <c r="C21" s="22"/>
      <c r="D21" s="164" t="s">
        <v>381</v>
      </c>
      <c r="E21" s="163" t="s">
        <v>608</v>
      </c>
      <c r="F21" s="22"/>
      <c r="G21" s="162" t="s">
        <v>383</v>
      </c>
      <c r="H21" s="163" t="s">
        <v>367</v>
      </c>
      <c r="I21" s="22"/>
      <c r="J21" s="164">
        <v>100</v>
      </c>
      <c r="K21" s="163" t="s">
        <v>385</v>
      </c>
    </row>
    <row r="22" spans="1:11" s="161" customFormat="1" ht="15" customHeight="1" thickBot="1">
      <c r="A22" s="164" t="s">
        <v>655</v>
      </c>
      <c r="B22" s="163" t="s">
        <v>663</v>
      </c>
      <c r="C22" s="22"/>
      <c r="D22" s="162" t="s">
        <v>384</v>
      </c>
      <c r="E22" s="163" t="s">
        <v>609</v>
      </c>
      <c r="F22" s="22"/>
      <c r="G22" s="162" t="s">
        <v>386</v>
      </c>
      <c r="H22" s="163" t="s">
        <v>367</v>
      </c>
      <c r="I22" s="22"/>
      <c r="J22" s="167">
        <v>125</v>
      </c>
      <c r="K22" s="168" t="s">
        <v>606</v>
      </c>
    </row>
    <row r="23" spans="1:11" s="161" customFormat="1" ht="15" customHeight="1" thickBot="1">
      <c r="A23" s="164" t="s">
        <v>656</v>
      </c>
      <c r="B23" s="163" t="s">
        <v>664</v>
      </c>
      <c r="C23" s="22"/>
      <c r="D23" s="162" t="s">
        <v>387</v>
      </c>
      <c r="E23" s="163" t="s">
        <v>610</v>
      </c>
      <c r="F23" s="22"/>
      <c r="G23" s="162" t="s">
        <v>388</v>
      </c>
      <c r="H23" s="163" t="s">
        <v>351</v>
      </c>
      <c r="I23" s="22"/>
      <c r="J23" s="22"/>
      <c r="K23" s="22"/>
    </row>
    <row r="24" spans="1:11" s="104" customFormat="1" ht="15" customHeight="1" thickBot="1">
      <c r="A24" s="164" t="s">
        <v>657</v>
      </c>
      <c r="B24" s="163" t="s">
        <v>378</v>
      </c>
      <c r="C24" s="22"/>
      <c r="D24" s="164" t="s">
        <v>390</v>
      </c>
      <c r="E24" s="163" t="s">
        <v>611</v>
      </c>
      <c r="F24" s="22"/>
      <c r="G24" s="162" t="s">
        <v>391</v>
      </c>
      <c r="H24" s="163" t="s">
        <v>351</v>
      </c>
      <c r="I24" s="22"/>
      <c r="J24" s="687" t="s">
        <v>259</v>
      </c>
      <c r="K24" s="688"/>
    </row>
    <row r="25" spans="1:13" s="161" customFormat="1" ht="15" customHeight="1" thickBot="1">
      <c r="A25" s="164" t="s">
        <v>401</v>
      </c>
      <c r="B25" s="163" t="s">
        <v>665</v>
      </c>
      <c r="C25" s="22"/>
      <c r="D25" s="169" t="s">
        <v>393</v>
      </c>
      <c r="E25" s="166" t="s">
        <v>612</v>
      </c>
      <c r="F25" s="22"/>
      <c r="G25" s="162" t="s">
        <v>394</v>
      </c>
      <c r="H25" s="163" t="s">
        <v>351</v>
      </c>
      <c r="I25" s="22"/>
      <c r="J25" s="170" t="s">
        <v>395</v>
      </c>
      <c r="K25" s="159" t="s">
        <v>362</v>
      </c>
      <c r="L25" s="171"/>
      <c r="M25" s="171"/>
    </row>
    <row r="26" spans="1:13" s="161" customFormat="1" ht="15" customHeight="1" thickBot="1">
      <c r="A26" s="164" t="s">
        <v>658</v>
      </c>
      <c r="B26" s="163" t="s">
        <v>614</v>
      </c>
      <c r="C26" s="22"/>
      <c r="D26" s="22"/>
      <c r="E26" s="22"/>
      <c r="F26" s="22"/>
      <c r="G26" s="162" t="s">
        <v>396</v>
      </c>
      <c r="H26" s="163" t="s">
        <v>351</v>
      </c>
      <c r="I26" s="22"/>
      <c r="J26" s="172" t="s">
        <v>397</v>
      </c>
      <c r="K26" s="163" t="s">
        <v>362</v>
      </c>
      <c r="L26" s="171"/>
      <c r="M26" s="171"/>
    </row>
    <row r="27" spans="1:13" s="161" customFormat="1" ht="15" customHeight="1" thickBot="1">
      <c r="A27" s="448" t="s">
        <v>405</v>
      </c>
      <c r="B27" s="163" t="s">
        <v>666</v>
      </c>
      <c r="C27" s="22"/>
      <c r="D27" s="687" t="s">
        <v>389</v>
      </c>
      <c r="E27" s="692"/>
      <c r="F27" s="22"/>
      <c r="G27" s="162" t="s">
        <v>399</v>
      </c>
      <c r="H27" s="163" t="s">
        <v>359</v>
      </c>
      <c r="I27" s="22"/>
      <c r="J27" s="172" t="s">
        <v>400</v>
      </c>
      <c r="K27" s="163" t="s">
        <v>362</v>
      </c>
      <c r="L27" s="171"/>
      <c r="M27" s="173"/>
    </row>
    <row r="28" spans="1:13" s="104" customFormat="1" ht="15" customHeight="1">
      <c r="A28" s="448" t="s">
        <v>659</v>
      </c>
      <c r="B28" s="163" t="s">
        <v>385</v>
      </c>
      <c r="C28" s="22"/>
      <c r="D28" s="158" t="s">
        <v>392</v>
      </c>
      <c r="E28" s="159" t="s">
        <v>362</v>
      </c>
      <c r="F28" s="22"/>
      <c r="G28" s="162" t="s">
        <v>403</v>
      </c>
      <c r="H28" s="163" t="s">
        <v>359</v>
      </c>
      <c r="I28" s="22"/>
      <c r="J28" s="174" t="s">
        <v>404</v>
      </c>
      <c r="K28" s="163" t="s">
        <v>362</v>
      </c>
      <c r="L28" s="171"/>
      <c r="M28" s="353"/>
    </row>
    <row r="29" spans="1:13" s="161" customFormat="1" ht="15" customHeight="1">
      <c r="A29" s="448" t="s">
        <v>660</v>
      </c>
      <c r="B29" s="163" t="s">
        <v>667</v>
      </c>
      <c r="C29" s="22"/>
      <c r="D29" s="162" t="s">
        <v>380</v>
      </c>
      <c r="E29" s="163" t="s">
        <v>362</v>
      </c>
      <c r="F29" s="22"/>
      <c r="G29" s="162" t="s">
        <v>407</v>
      </c>
      <c r="H29" s="163" t="s">
        <v>370</v>
      </c>
      <c r="I29" s="22"/>
      <c r="J29" s="174" t="s">
        <v>408</v>
      </c>
      <c r="K29" s="163" t="s">
        <v>351</v>
      </c>
      <c r="L29" s="171"/>
      <c r="M29" s="175"/>
    </row>
    <row r="30" spans="1:13" s="161" customFormat="1" ht="15" customHeight="1">
      <c r="A30" s="164" t="s">
        <v>661</v>
      </c>
      <c r="B30" s="163" t="s">
        <v>668</v>
      </c>
      <c r="C30" s="22"/>
      <c r="D30" s="162" t="s">
        <v>398</v>
      </c>
      <c r="E30" s="163" t="s">
        <v>367</v>
      </c>
      <c r="F30" s="22"/>
      <c r="G30" s="162" t="s">
        <v>412</v>
      </c>
      <c r="H30" s="163" t="s">
        <v>370</v>
      </c>
      <c r="I30" s="22"/>
      <c r="J30" s="174" t="s">
        <v>413</v>
      </c>
      <c r="K30" s="163" t="s">
        <v>362</v>
      </c>
      <c r="L30" s="171"/>
      <c r="M30" s="176"/>
    </row>
    <row r="31" spans="1:13" s="161" customFormat="1" ht="15" customHeight="1" thickBot="1">
      <c r="A31" s="169" t="s">
        <v>662</v>
      </c>
      <c r="B31" s="166" t="s">
        <v>669</v>
      </c>
      <c r="C31" s="22"/>
      <c r="D31" s="162" t="s">
        <v>401</v>
      </c>
      <c r="E31" s="163" t="s">
        <v>367</v>
      </c>
      <c r="F31" s="22"/>
      <c r="G31" s="162" t="s">
        <v>416</v>
      </c>
      <c r="H31" s="163" t="s">
        <v>378</v>
      </c>
      <c r="I31" s="22"/>
      <c r="J31" s="174" t="s">
        <v>417</v>
      </c>
      <c r="K31" s="163" t="s">
        <v>351</v>
      </c>
      <c r="L31" s="171"/>
      <c r="M31" s="176"/>
    </row>
    <row r="32" spans="3:15" s="161" customFormat="1" ht="15" customHeight="1" thickBot="1">
      <c r="C32" s="22"/>
      <c r="D32" s="162" t="s">
        <v>405</v>
      </c>
      <c r="E32" s="163" t="s">
        <v>351</v>
      </c>
      <c r="F32" s="22"/>
      <c r="G32" s="165" t="s">
        <v>420</v>
      </c>
      <c r="H32" s="166" t="s">
        <v>382</v>
      </c>
      <c r="I32" s="22"/>
      <c r="J32" s="174" t="s">
        <v>421</v>
      </c>
      <c r="K32" s="163" t="s">
        <v>362</v>
      </c>
      <c r="L32" s="171"/>
      <c r="M32" s="176"/>
      <c r="N32" s="171"/>
      <c r="O32" s="171"/>
    </row>
    <row r="33" spans="1:15" s="161" customFormat="1" ht="15" customHeight="1" thickBot="1">
      <c r="A33" s="687" t="s">
        <v>38</v>
      </c>
      <c r="B33" s="688"/>
      <c r="C33" s="22"/>
      <c r="D33" s="162" t="s">
        <v>410</v>
      </c>
      <c r="E33" s="163" t="s">
        <v>355</v>
      </c>
      <c r="F33" s="22"/>
      <c r="G33" s="177"/>
      <c r="H33" s="22"/>
      <c r="I33" s="22"/>
      <c r="J33" s="174" t="s">
        <v>424</v>
      </c>
      <c r="K33" s="163" t="s">
        <v>351</v>
      </c>
      <c r="L33" s="171"/>
      <c r="M33" s="176"/>
      <c r="N33" s="171"/>
      <c r="O33" s="171"/>
    </row>
    <row r="34" spans="1:15" s="161" customFormat="1" ht="15" customHeight="1">
      <c r="A34" s="158" t="s">
        <v>402</v>
      </c>
      <c r="B34" s="159" t="s">
        <v>374</v>
      </c>
      <c r="C34" s="22"/>
      <c r="D34" s="162" t="s">
        <v>414</v>
      </c>
      <c r="E34" s="163" t="s">
        <v>359</v>
      </c>
      <c r="F34" s="22"/>
      <c r="I34" s="22"/>
      <c r="J34" s="174" t="s">
        <v>427</v>
      </c>
      <c r="K34" s="163" t="s">
        <v>359</v>
      </c>
      <c r="L34" s="171"/>
      <c r="M34" s="176"/>
      <c r="N34" s="171"/>
      <c r="O34" s="171"/>
    </row>
    <row r="35" spans="1:15" s="161" customFormat="1" ht="15" customHeight="1">
      <c r="A35" s="162" t="s">
        <v>406</v>
      </c>
      <c r="B35" s="163" t="s">
        <v>374</v>
      </c>
      <c r="C35" s="22"/>
      <c r="D35" s="162" t="s">
        <v>418</v>
      </c>
      <c r="E35" s="163" t="s">
        <v>370</v>
      </c>
      <c r="F35" s="22"/>
      <c r="I35" s="22"/>
      <c r="J35" s="174" t="s">
        <v>429</v>
      </c>
      <c r="K35" s="163" t="s">
        <v>359</v>
      </c>
      <c r="L35" s="171"/>
      <c r="M35" s="176"/>
      <c r="N35" s="171"/>
      <c r="O35" s="171"/>
    </row>
    <row r="36" spans="1:15" s="161" customFormat="1" ht="15" customHeight="1" thickBot="1">
      <c r="A36" s="162" t="s">
        <v>411</v>
      </c>
      <c r="B36" s="163" t="s">
        <v>378</v>
      </c>
      <c r="C36" s="22"/>
      <c r="D36" s="162" t="s">
        <v>422</v>
      </c>
      <c r="E36" s="163" t="s">
        <v>374</v>
      </c>
      <c r="F36" s="22"/>
      <c r="I36" s="22"/>
      <c r="J36" s="178" t="s">
        <v>431</v>
      </c>
      <c r="K36" s="166" t="s">
        <v>359</v>
      </c>
      <c r="L36" s="171"/>
      <c r="M36" s="176"/>
      <c r="N36" s="171"/>
      <c r="O36" s="171"/>
    </row>
    <row r="37" spans="1:15" s="161" customFormat="1" ht="15" customHeight="1">
      <c r="A37" s="162" t="s">
        <v>415</v>
      </c>
      <c r="B37" s="163" t="s">
        <v>614</v>
      </c>
      <c r="C37" s="22"/>
      <c r="D37" s="162" t="s">
        <v>425</v>
      </c>
      <c r="E37" s="163" t="s">
        <v>378</v>
      </c>
      <c r="F37" s="22"/>
      <c r="I37" s="22"/>
      <c r="J37" s="445"/>
      <c r="K37" s="444"/>
      <c r="L37" s="171"/>
      <c r="M37" s="176"/>
      <c r="N37" s="171"/>
      <c r="O37" s="171"/>
    </row>
    <row r="38" spans="1:15" s="161" customFormat="1" ht="15" customHeight="1">
      <c r="A38" s="162" t="s">
        <v>419</v>
      </c>
      <c r="B38" s="163" t="s">
        <v>385</v>
      </c>
      <c r="C38" s="22"/>
      <c r="D38" s="162" t="s">
        <v>428</v>
      </c>
      <c r="E38" s="163" t="s">
        <v>382</v>
      </c>
      <c r="F38" s="22"/>
      <c r="I38" s="22"/>
      <c r="J38" s="445"/>
      <c r="K38" s="444"/>
      <c r="L38" s="171"/>
      <c r="M38" s="176"/>
      <c r="N38" s="171"/>
      <c r="O38" s="171"/>
    </row>
    <row r="39" spans="1:15" s="161" customFormat="1" ht="15" customHeight="1" thickBot="1">
      <c r="A39" s="162" t="s">
        <v>423</v>
      </c>
      <c r="B39" s="163" t="s">
        <v>606</v>
      </c>
      <c r="C39" s="22"/>
      <c r="D39" s="165" t="s">
        <v>430</v>
      </c>
      <c r="E39" s="166" t="s">
        <v>385</v>
      </c>
      <c r="F39" s="22"/>
      <c r="I39" s="22"/>
      <c r="J39" s="445"/>
      <c r="K39" s="444"/>
      <c r="L39" s="171"/>
      <c r="M39" s="176"/>
      <c r="N39" s="171"/>
      <c r="O39" s="171"/>
    </row>
    <row r="40" spans="1:15" s="161" customFormat="1" ht="15" customHeight="1">
      <c r="A40" s="162" t="s">
        <v>426</v>
      </c>
      <c r="B40" s="163" t="s">
        <v>608</v>
      </c>
      <c r="C40" s="22"/>
      <c r="D40" s="443"/>
      <c r="E40" s="444"/>
      <c r="F40" s="22"/>
      <c r="I40" s="22"/>
      <c r="J40" s="445"/>
      <c r="K40" s="444"/>
      <c r="L40" s="171"/>
      <c r="M40" s="176"/>
      <c r="N40" s="171"/>
      <c r="O40" s="171"/>
    </row>
    <row r="41" spans="1:15" s="161" customFormat="1" ht="15" customHeight="1">
      <c r="A41" s="162" t="s">
        <v>354</v>
      </c>
      <c r="B41" s="163" t="s">
        <v>615</v>
      </c>
      <c r="C41" s="22"/>
      <c r="D41" s="443"/>
      <c r="E41" s="444"/>
      <c r="F41" s="22"/>
      <c r="I41" s="22"/>
      <c r="J41" s="445"/>
      <c r="K41" s="444"/>
      <c r="L41" s="171"/>
      <c r="M41" s="176"/>
      <c r="N41" s="171"/>
      <c r="O41" s="171"/>
    </row>
    <row r="42" spans="1:15" s="161" customFormat="1" ht="15" customHeight="1" thickBot="1">
      <c r="A42" s="165" t="s">
        <v>358</v>
      </c>
      <c r="B42" s="166" t="s">
        <v>610</v>
      </c>
      <c r="C42" s="22"/>
      <c r="D42" s="443"/>
      <c r="E42" s="444"/>
      <c r="F42" s="22"/>
      <c r="I42" s="22"/>
      <c r="J42" s="445"/>
      <c r="K42" s="444"/>
      <c r="L42" s="171"/>
      <c r="M42" s="176"/>
      <c r="N42" s="171"/>
      <c r="O42" s="171"/>
    </row>
    <row r="43" spans="1:15" s="161" customFormat="1" ht="9.75" customHeight="1">
      <c r="A43" s="443"/>
      <c r="B43" s="444"/>
      <c r="C43" s="22"/>
      <c r="D43" s="443"/>
      <c r="E43" s="444"/>
      <c r="F43" s="22"/>
      <c r="I43" s="22"/>
      <c r="J43" s="445"/>
      <c r="K43" s="444"/>
      <c r="L43" s="171"/>
      <c r="M43" s="176"/>
      <c r="N43" s="171"/>
      <c r="O43" s="171"/>
    </row>
    <row r="44" spans="1:15" s="161" customFormat="1" ht="9.75" customHeight="1">
      <c r="A44" s="443"/>
      <c r="B44" s="444"/>
      <c r="C44" s="22"/>
      <c r="D44" s="443"/>
      <c r="E44" s="444"/>
      <c r="F44" s="22"/>
      <c r="I44" s="22"/>
      <c r="J44" s="445"/>
      <c r="K44" s="444"/>
      <c r="L44" s="171"/>
      <c r="M44" s="176"/>
      <c r="N44" s="171"/>
      <c r="O44" s="171"/>
    </row>
    <row r="45" spans="1:11" s="152" customFormat="1" ht="25.5">
      <c r="A45" s="699" t="s">
        <v>157</v>
      </c>
      <c r="B45" s="699"/>
      <c r="C45" s="699"/>
      <c r="D45" s="699"/>
      <c r="E45" s="699"/>
      <c r="F45" s="699"/>
      <c r="G45" s="699"/>
      <c r="H45" s="699"/>
      <c r="I45" s="699"/>
      <c r="J45" s="699"/>
      <c r="K45" s="699"/>
    </row>
    <row r="46" spans="1:4" ht="6.75" customHeight="1" thickBot="1">
      <c r="A46" s="5"/>
      <c r="B46" s="5"/>
      <c r="C46" s="5"/>
      <c r="D46" s="5"/>
    </row>
    <row r="47" spans="3:8" s="47" customFormat="1" ht="18">
      <c r="C47" s="700" t="s">
        <v>151</v>
      </c>
      <c r="D47" s="701"/>
      <c r="E47" s="702"/>
      <c r="F47" s="693" t="s">
        <v>152</v>
      </c>
      <c r="G47" s="694"/>
      <c r="H47" s="695"/>
    </row>
    <row r="48" spans="3:8" s="47" customFormat="1" ht="18">
      <c r="C48" s="707" t="s">
        <v>155</v>
      </c>
      <c r="D48" s="708"/>
      <c r="E48" s="709"/>
      <c r="F48" s="713" t="s">
        <v>153</v>
      </c>
      <c r="G48" s="714"/>
      <c r="H48" s="715"/>
    </row>
    <row r="49" spans="3:8" s="47" customFormat="1" ht="18.75" thickBot="1">
      <c r="C49" s="704" t="s">
        <v>156</v>
      </c>
      <c r="D49" s="705"/>
      <c r="E49" s="706"/>
      <c r="F49" s="710" t="s">
        <v>154</v>
      </c>
      <c r="G49" s="711"/>
      <c r="H49" s="712"/>
    </row>
    <row r="50" ht="12.75">
      <c r="M50" s="454"/>
    </row>
    <row r="51" spans="1:11" ht="18.75" customHeight="1">
      <c r="A51" s="49"/>
      <c r="B51" s="50"/>
      <c r="D51" s="51"/>
      <c r="G51" s="7"/>
      <c r="H51" s="7"/>
      <c r="K51" s="225" t="s">
        <v>567</v>
      </c>
    </row>
    <row r="52" spans="1:11" ht="18.75" customHeight="1">
      <c r="A52" s="49"/>
      <c r="B52" s="50"/>
      <c r="D52" s="52"/>
      <c r="G52" s="7"/>
      <c r="H52" s="7"/>
      <c r="K52" s="226" t="s">
        <v>546</v>
      </c>
    </row>
    <row r="53" spans="1:11" s="38" customFormat="1" ht="18.75" customHeight="1">
      <c r="A53" s="49"/>
      <c r="B53" s="50"/>
      <c r="D53" s="52"/>
      <c r="G53" s="14"/>
      <c r="H53" s="14"/>
      <c r="K53" s="226" t="s">
        <v>464</v>
      </c>
    </row>
    <row r="54" spans="1:11" s="38" customFormat="1" ht="18.75" customHeight="1" thickBot="1">
      <c r="A54" s="49"/>
      <c r="B54" s="50"/>
      <c r="D54" s="52"/>
      <c r="G54" s="14"/>
      <c r="H54" s="14"/>
      <c r="K54" s="226" t="s">
        <v>568</v>
      </c>
    </row>
    <row r="55" spans="1:11" s="38" customFormat="1" ht="3.75" customHeight="1">
      <c r="A55" s="54"/>
      <c r="B55" s="55"/>
      <c r="C55" s="55"/>
      <c r="D55" s="56"/>
      <c r="E55" s="56"/>
      <c r="F55" s="56"/>
      <c r="G55" s="56"/>
      <c r="H55" s="56"/>
      <c r="I55" s="56"/>
      <c r="J55" s="56"/>
      <c r="K55" s="56"/>
    </row>
    <row r="56" ht="12.75" customHeight="1"/>
    <row r="57" spans="1:2" s="40" customFormat="1" ht="12.75" customHeight="1">
      <c r="A57" s="689">
        <f>A7</f>
        <v>40694</v>
      </c>
      <c r="B57" s="690"/>
    </row>
    <row r="58" spans="1:10" ht="11.25" customHeight="1">
      <c r="A58" s="40"/>
      <c r="B58" s="42"/>
      <c r="C58" s="40"/>
      <c r="E58" s="41"/>
      <c r="F58" s="45"/>
      <c r="G58" s="40"/>
      <c r="H58" s="40"/>
      <c r="I58" s="40"/>
      <c r="J58" s="40"/>
    </row>
    <row r="59" spans="1:11" s="152" customFormat="1" ht="24.75" customHeight="1">
      <c r="A59" s="703" t="s">
        <v>681</v>
      </c>
      <c r="B59" s="703"/>
      <c r="C59" s="703"/>
      <c r="D59" s="703"/>
      <c r="E59" s="703"/>
      <c r="F59" s="703"/>
      <c r="G59" s="703"/>
      <c r="H59" s="703"/>
      <c r="I59" s="703"/>
      <c r="J59" s="703"/>
      <c r="K59" s="703"/>
    </row>
    <row r="60" spans="5:10" ht="17.25" customHeight="1">
      <c r="E60" s="41"/>
      <c r="F60" s="45"/>
      <c r="G60" s="40"/>
      <c r="H60" s="40"/>
      <c r="I60" s="40"/>
      <c r="J60" s="40"/>
    </row>
    <row r="61" spans="1:11" ht="25.5">
      <c r="A61" s="691" t="s">
        <v>676</v>
      </c>
      <c r="B61" s="691"/>
      <c r="C61" s="691"/>
      <c r="D61" s="691"/>
      <c r="E61" s="691"/>
      <c r="F61" s="691"/>
      <c r="G61" s="691"/>
      <c r="H61" s="691"/>
      <c r="I61" s="691"/>
      <c r="J61" s="691"/>
      <c r="K61" s="691"/>
    </row>
    <row r="62" ht="13.5" thickBot="1">
      <c r="B62" s="46"/>
    </row>
    <row r="63" spans="1:10" ht="18">
      <c r="A63" s="192" t="s">
        <v>158</v>
      </c>
      <c r="B63" s="74"/>
      <c r="C63" s="74"/>
      <c r="D63" s="193" t="s">
        <v>616</v>
      </c>
      <c r="G63" s="192" t="s">
        <v>167</v>
      </c>
      <c r="H63" s="74"/>
      <c r="I63" s="74"/>
      <c r="J63" s="193" t="s">
        <v>536</v>
      </c>
    </row>
    <row r="64" spans="1:10" ht="18">
      <c r="A64" s="187" t="s">
        <v>160</v>
      </c>
      <c r="B64" s="149"/>
      <c r="C64" s="149"/>
      <c r="D64" s="194" t="s">
        <v>616</v>
      </c>
      <c r="G64" s="187" t="s">
        <v>168</v>
      </c>
      <c r="H64" s="149"/>
      <c r="I64" s="149"/>
      <c r="J64" s="194" t="s">
        <v>620</v>
      </c>
    </row>
    <row r="65" spans="1:10" ht="18">
      <c r="A65" s="187" t="s">
        <v>162</v>
      </c>
      <c r="B65" s="149"/>
      <c r="C65" s="149"/>
      <c r="D65" s="194" t="s">
        <v>617</v>
      </c>
      <c r="G65" s="187" t="s">
        <v>169</v>
      </c>
      <c r="H65" s="149"/>
      <c r="I65" s="149"/>
      <c r="J65" s="194" t="s">
        <v>621</v>
      </c>
    </row>
    <row r="66" spans="1:10" ht="18">
      <c r="A66" s="187" t="s">
        <v>163</v>
      </c>
      <c r="B66" s="149"/>
      <c r="C66" s="149"/>
      <c r="D66" s="194" t="s">
        <v>618</v>
      </c>
      <c r="G66" s="187" t="s">
        <v>159</v>
      </c>
      <c r="H66" s="149"/>
      <c r="I66" s="149"/>
      <c r="J66" s="194" t="s">
        <v>622</v>
      </c>
    </row>
    <row r="67" spans="1:10" ht="18">
      <c r="A67" s="187" t="s">
        <v>165</v>
      </c>
      <c r="B67" s="149"/>
      <c r="C67" s="149"/>
      <c r="D67" s="194" t="s">
        <v>619</v>
      </c>
      <c r="G67" s="187" t="s">
        <v>161</v>
      </c>
      <c r="H67" s="149"/>
      <c r="I67" s="149"/>
      <c r="J67" s="194" t="s">
        <v>623</v>
      </c>
    </row>
    <row r="68" spans="1:10" ht="18.75" thickBot="1">
      <c r="A68" s="188" t="s">
        <v>166</v>
      </c>
      <c r="B68" s="189"/>
      <c r="C68" s="189"/>
      <c r="D68" s="195" t="s">
        <v>432</v>
      </c>
      <c r="G68" s="188" t="s">
        <v>164</v>
      </c>
      <c r="H68" s="189"/>
      <c r="I68" s="189"/>
      <c r="J68" s="195" t="s">
        <v>624</v>
      </c>
    </row>
    <row r="69" spans="1:10" ht="19.5" customHeight="1">
      <c r="A69" s="40"/>
      <c r="B69" s="42"/>
      <c r="C69" s="40"/>
      <c r="E69" s="41"/>
      <c r="F69" s="45"/>
      <c r="G69" s="40"/>
      <c r="H69" s="40"/>
      <c r="I69" s="40"/>
      <c r="J69" s="40"/>
    </row>
    <row r="70" spans="1:11" ht="19.5" customHeight="1">
      <c r="A70" s="697" t="s">
        <v>677</v>
      </c>
      <c r="B70" s="697"/>
      <c r="C70" s="697"/>
      <c r="D70" s="697"/>
      <c r="E70" s="697"/>
      <c r="F70" s="697"/>
      <c r="G70" s="697"/>
      <c r="H70" s="697"/>
      <c r="I70" s="697"/>
      <c r="J70" s="697"/>
      <c r="K70" s="697"/>
    </row>
    <row r="71" spans="1:24" ht="19.5" customHeight="1">
      <c r="A71" s="698" t="s">
        <v>679</v>
      </c>
      <c r="B71" s="698"/>
      <c r="C71" s="698"/>
      <c r="D71" s="698"/>
      <c r="E71" s="698"/>
      <c r="F71" s="698"/>
      <c r="G71" s="698"/>
      <c r="H71" s="698"/>
      <c r="I71" s="698"/>
      <c r="J71" s="698"/>
      <c r="K71" s="698"/>
      <c r="N71" s="696"/>
      <c r="O71" s="696"/>
      <c r="P71" s="696"/>
      <c r="Q71" s="696"/>
      <c r="R71" s="696"/>
      <c r="S71" s="696"/>
      <c r="T71" s="696"/>
      <c r="U71" s="696"/>
      <c r="V71" s="696"/>
      <c r="W71" s="696"/>
      <c r="X71" s="696"/>
    </row>
    <row r="72" spans="1:11" ht="19.5" customHeight="1">
      <c r="A72" s="698" t="s">
        <v>678</v>
      </c>
      <c r="B72" s="698"/>
      <c r="C72" s="698"/>
      <c r="D72" s="698"/>
      <c r="E72" s="698"/>
      <c r="F72" s="698"/>
      <c r="G72" s="698"/>
      <c r="H72" s="698"/>
      <c r="I72" s="698"/>
      <c r="J72" s="698"/>
      <c r="K72" s="698"/>
    </row>
    <row r="73" spans="1:11" ht="19.5" customHeight="1">
      <c r="A73" s="716" t="s">
        <v>680</v>
      </c>
      <c r="B73" s="716"/>
      <c r="C73" s="716"/>
      <c r="D73" s="716"/>
      <c r="E73" s="716"/>
      <c r="F73" s="716"/>
      <c r="G73" s="716"/>
      <c r="H73" s="716"/>
      <c r="I73" s="716"/>
      <c r="J73" s="716"/>
      <c r="K73" s="716"/>
    </row>
    <row r="74" spans="1:10" ht="12.75" customHeight="1">
      <c r="A74" s="40"/>
      <c r="B74" s="42"/>
      <c r="C74" s="40"/>
      <c r="E74" s="41"/>
      <c r="F74" s="45"/>
      <c r="G74" s="40"/>
      <c r="H74" s="40"/>
      <c r="I74" s="40"/>
      <c r="J74" s="40"/>
    </row>
    <row r="75" spans="1:10" ht="12.75" customHeight="1">
      <c r="A75" s="40"/>
      <c r="B75" s="42"/>
      <c r="C75" s="40"/>
      <c r="E75" s="41"/>
      <c r="F75" s="45"/>
      <c r="G75" s="40"/>
      <c r="H75" s="40"/>
      <c r="I75" s="40"/>
      <c r="J75" s="40"/>
    </row>
    <row r="76" spans="1:9" s="5" customFormat="1" ht="12.75" customHeight="1">
      <c r="A76" s="145"/>
      <c r="B76" s="146"/>
      <c r="C76" s="146"/>
      <c r="D76" s="147"/>
      <c r="F76" s="145"/>
      <c r="G76" s="146"/>
      <c r="H76" s="146"/>
      <c r="I76" s="147"/>
    </row>
    <row r="77" spans="1:11" ht="25.5">
      <c r="A77" s="691" t="s">
        <v>433</v>
      </c>
      <c r="B77" s="691"/>
      <c r="C77" s="691"/>
      <c r="D77" s="691"/>
      <c r="E77" s="691"/>
      <c r="F77" s="691"/>
      <c r="G77" s="691"/>
      <c r="H77" s="691"/>
      <c r="I77" s="691"/>
      <c r="J77" s="691"/>
      <c r="K77" s="691"/>
    </row>
    <row r="78" spans="1:11" ht="25.5">
      <c r="A78" s="691" t="s">
        <v>434</v>
      </c>
      <c r="B78" s="691"/>
      <c r="C78" s="691"/>
      <c r="D78" s="691"/>
      <c r="E78" s="691"/>
      <c r="F78" s="148"/>
      <c r="G78" s="691" t="s">
        <v>435</v>
      </c>
      <c r="H78" s="691"/>
      <c r="I78" s="691"/>
      <c r="J78" s="691"/>
      <c r="K78" s="691"/>
    </row>
    <row r="79" ht="13.5" thickBot="1">
      <c r="B79" s="46"/>
    </row>
    <row r="80" spans="1:11" ht="12.75">
      <c r="A80" s="180" t="s">
        <v>436</v>
      </c>
      <c r="B80" s="181"/>
      <c r="C80" s="182"/>
      <c r="D80" s="183" t="s">
        <v>437</v>
      </c>
      <c r="E80" s="184" t="s">
        <v>438</v>
      </c>
      <c r="G80" s="180" t="s">
        <v>436</v>
      </c>
      <c r="H80" s="181"/>
      <c r="I80" s="182"/>
      <c r="J80" s="183" t="s">
        <v>437</v>
      </c>
      <c r="K80" s="184" t="s">
        <v>438</v>
      </c>
    </row>
    <row r="81" spans="1:11" ht="18">
      <c r="A81" s="185" t="s">
        <v>439</v>
      </c>
      <c r="B81" s="153"/>
      <c r="C81" s="153"/>
      <c r="D81" s="154" t="s">
        <v>445</v>
      </c>
      <c r="E81" s="186" t="s">
        <v>446</v>
      </c>
      <c r="G81" s="187" t="s">
        <v>158</v>
      </c>
      <c r="H81" s="149"/>
      <c r="I81" s="149"/>
      <c r="J81" s="150" t="s">
        <v>455</v>
      </c>
      <c r="K81" s="186" t="s">
        <v>443</v>
      </c>
    </row>
    <row r="82" spans="1:11" ht="18">
      <c r="A82" s="187" t="s">
        <v>441</v>
      </c>
      <c r="B82" s="149"/>
      <c r="C82" s="149"/>
      <c r="D82" s="150" t="s">
        <v>445</v>
      </c>
      <c r="E82" s="186" t="s">
        <v>454</v>
      </c>
      <c r="G82" s="187" t="s">
        <v>160</v>
      </c>
      <c r="H82" s="149"/>
      <c r="I82" s="149"/>
      <c r="J82" s="150" t="s">
        <v>455</v>
      </c>
      <c r="K82" s="186" t="s">
        <v>448</v>
      </c>
    </row>
    <row r="83" spans="1:11" ht="18">
      <c r="A83" s="187" t="s">
        <v>442</v>
      </c>
      <c r="B83" s="149"/>
      <c r="C83" s="149"/>
      <c r="D83" s="150" t="s">
        <v>445</v>
      </c>
      <c r="E83" s="186" t="s">
        <v>451</v>
      </c>
      <c r="G83" s="187" t="s">
        <v>162</v>
      </c>
      <c r="H83" s="149"/>
      <c r="I83" s="149"/>
      <c r="J83" s="150" t="s">
        <v>456</v>
      </c>
      <c r="K83" s="186" t="s">
        <v>453</v>
      </c>
    </row>
    <row r="84" spans="1:11" ht="18">
      <c r="A84" s="187" t="s">
        <v>444</v>
      </c>
      <c r="B84" s="149"/>
      <c r="C84" s="149"/>
      <c r="D84" s="150" t="s">
        <v>459</v>
      </c>
      <c r="E84" s="186" t="s">
        <v>460</v>
      </c>
      <c r="G84" s="187" t="s">
        <v>163</v>
      </c>
      <c r="H84" s="149"/>
      <c r="I84" s="149"/>
      <c r="J84" s="150" t="s">
        <v>447</v>
      </c>
      <c r="K84" s="186" t="s">
        <v>458</v>
      </c>
    </row>
    <row r="85" spans="1:11" ht="18.75" thickBot="1">
      <c r="A85" s="188" t="s">
        <v>449</v>
      </c>
      <c r="B85" s="189"/>
      <c r="C85" s="189"/>
      <c r="D85" s="190" t="s">
        <v>450</v>
      </c>
      <c r="E85" s="191" t="s">
        <v>440</v>
      </c>
      <c r="G85" s="188" t="s">
        <v>165</v>
      </c>
      <c r="H85" s="189"/>
      <c r="I85" s="189"/>
      <c r="J85" s="190" t="s">
        <v>452</v>
      </c>
      <c r="K85" s="191" t="s">
        <v>457</v>
      </c>
    </row>
    <row r="86" spans="1:9" s="5" customFormat="1" ht="15.75">
      <c r="A86" s="145"/>
      <c r="B86" s="146"/>
      <c r="C86" s="146"/>
      <c r="D86" s="147"/>
      <c r="F86" s="145"/>
      <c r="G86" s="146"/>
      <c r="H86" s="146"/>
      <c r="I86" s="147"/>
    </row>
    <row r="87" spans="1:11" s="38" customFormat="1" ht="12.75">
      <c r="A87" s="155" t="s">
        <v>461</v>
      </c>
      <c r="B87" s="148"/>
      <c r="C87" s="148"/>
      <c r="D87" s="148"/>
      <c r="E87" s="148"/>
      <c r="F87" s="148"/>
      <c r="G87"/>
      <c r="H87"/>
      <c r="I87"/>
      <c r="J87"/>
      <c r="K87"/>
    </row>
    <row r="88" spans="1:11" s="38" customFormat="1" ht="12.75">
      <c r="A88" s="156" t="s">
        <v>462</v>
      </c>
      <c r="B88" s="157"/>
      <c r="G88"/>
      <c r="H88"/>
      <c r="I88"/>
      <c r="J88"/>
      <c r="K88"/>
    </row>
    <row r="89" spans="1:11" s="38" customFormat="1" ht="12.75">
      <c r="A89" s="156" t="s">
        <v>463</v>
      </c>
      <c r="B89" s="157"/>
      <c r="G89"/>
      <c r="H89"/>
      <c r="I89"/>
      <c r="J89"/>
      <c r="K89"/>
    </row>
    <row r="90" spans="1:9" s="5" customFormat="1" ht="15.75">
      <c r="A90" s="145"/>
      <c r="B90" s="146"/>
      <c r="C90" s="146"/>
      <c r="D90" s="147"/>
      <c r="F90" s="145"/>
      <c r="G90" s="146"/>
      <c r="H90" s="146"/>
      <c r="I90" s="147"/>
    </row>
    <row r="91" spans="1:9" s="5" customFormat="1" ht="15.75">
      <c r="A91" s="145"/>
      <c r="B91" s="146"/>
      <c r="C91" s="146"/>
      <c r="D91" s="147"/>
      <c r="F91" s="145"/>
      <c r="G91" s="146"/>
      <c r="H91" s="146"/>
      <c r="I91" s="147"/>
    </row>
    <row r="92" ht="15">
      <c r="A92" s="12"/>
    </row>
    <row r="93" spans="1:11" s="47" customFormat="1" ht="19.5" customHeight="1">
      <c r="A93" s="717" t="s">
        <v>345</v>
      </c>
      <c r="B93" s="717"/>
      <c r="C93" s="717"/>
      <c r="D93" s="717"/>
      <c r="E93" s="717"/>
      <c r="F93" s="717"/>
      <c r="G93" s="717"/>
      <c r="H93" s="717"/>
      <c r="I93" s="717"/>
      <c r="J93" s="717"/>
      <c r="K93" s="717"/>
    </row>
    <row r="94" spans="1:11" s="47" customFormat="1" ht="19.5" customHeight="1">
      <c r="A94" s="717" t="s">
        <v>170</v>
      </c>
      <c r="B94" s="717"/>
      <c r="C94" s="717"/>
      <c r="D94" s="717"/>
      <c r="E94" s="717"/>
      <c r="F94" s="717"/>
      <c r="G94" s="717"/>
      <c r="H94" s="717"/>
      <c r="I94" s="717"/>
      <c r="J94" s="717"/>
      <c r="K94" s="717"/>
    </row>
    <row r="95" spans="1:11" s="47" customFormat="1" ht="19.5" customHeight="1">
      <c r="A95" s="717" t="s">
        <v>344</v>
      </c>
      <c r="B95" s="717"/>
      <c r="C95" s="717"/>
      <c r="D95" s="717"/>
      <c r="E95" s="717"/>
      <c r="F95" s="717"/>
      <c r="G95" s="717"/>
      <c r="H95" s="717"/>
      <c r="I95" s="717"/>
      <c r="J95" s="717"/>
      <c r="K95" s="717"/>
    </row>
  </sheetData>
  <sheetProtection password="C667" sheet="1" objects="1" scenarios="1" selectLockedCells="1" selectUnlockedCells="1"/>
  <mergeCells count="30">
    <mergeCell ref="A73:K73"/>
    <mergeCell ref="A57:B57"/>
    <mergeCell ref="A95:K95"/>
    <mergeCell ref="A94:K94"/>
    <mergeCell ref="A93:K93"/>
    <mergeCell ref="A77:K77"/>
    <mergeCell ref="A78:E78"/>
    <mergeCell ref="G78:K78"/>
    <mergeCell ref="A33:B33"/>
    <mergeCell ref="A61:K61"/>
    <mergeCell ref="A45:K45"/>
    <mergeCell ref="C47:E47"/>
    <mergeCell ref="A59:K59"/>
    <mergeCell ref="C49:E49"/>
    <mergeCell ref="C48:E48"/>
    <mergeCell ref="F49:H49"/>
    <mergeCell ref="F48:H48"/>
    <mergeCell ref="N71:X71"/>
    <mergeCell ref="A70:K70"/>
    <mergeCell ref="A71:K71"/>
    <mergeCell ref="A72:K72"/>
    <mergeCell ref="J13:K13"/>
    <mergeCell ref="D27:E27"/>
    <mergeCell ref="F47:H47"/>
    <mergeCell ref="J24:K24"/>
    <mergeCell ref="A13:B13"/>
    <mergeCell ref="A7:B7"/>
    <mergeCell ref="D13:E13"/>
    <mergeCell ref="G13:H13"/>
    <mergeCell ref="D11:H11"/>
  </mergeCells>
  <printOptions horizontalCentered="1"/>
  <pageMargins left="0.3937007874015748" right="0.3937007874015748" top="0.3937007874015748" bottom="0.3937007874015748" header="0" footer="0"/>
  <pageSetup horizontalDpi="600" verticalDpi="600" orientation="portrait" paperSize="9" r:id="rId7"/>
  <rowBreaks count="2" manualBreakCount="2">
    <brk id="50" max="10" man="1"/>
    <brk id="96" max="10" man="1"/>
  </rowBreaks>
  <drawing r:id="rId6"/>
  <legacyDrawing r:id="rId5"/>
  <oleObjects>
    <oleObject progId="CorelDRAW.Graphic.12" shapeId="1559748" r:id="rId1"/>
    <oleObject progId="CorelDRAW.Graphic.12" shapeId="1559749" r:id="rId2"/>
    <oleObject progId="CorelDRAW.Graphic.12" shapeId="1559750" r:id="rId3"/>
    <oleObject progId="CorelDRAW.Graphic.12" shapeId="464388" r:id="rId4"/>
  </oleObjects>
</worksheet>
</file>

<file path=xl/worksheets/sheet2.xml><?xml version="1.0" encoding="utf-8"?>
<worksheet xmlns="http://schemas.openxmlformats.org/spreadsheetml/2006/main" xmlns:r="http://schemas.openxmlformats.org/officeDocument/2006/relationships">
  <sheetPr>
    <tabColor indexed="10"/>
  </sheetPr>
  <dimension ref="A1:G119"/>
  <sheetViews>
    <sheetView view="pageBreakPreview" zoomScaleSheetLayoutView="100" zoomScalePageLayoutView="0" workbookViewId="0" topLeftCell="A13">
      <selection activeCell="E112" sqref="E112"/>
    </sheetView>
  </sheetViews>
  <sheetFormatPr defaultColWidth="9.00390625" defaultRowHeight="12.75"/>
  <cols>
    <col min="1" max="1" width="47.625" style="0" customWidth="1"/>
    <col min="2" max="2" width="12.125" style="0" customWidth="1"/>
    <col min="3" max="3" width="18.00390625" style="0" customWidth="1"/>
    <col min="4" max="5" width="10.00390625" style="38" customWidth="1"/>
    <col min="6" max="6" width="15.75390625" style="0" customWidth="1"/>
  </cols>
  <sheetData>
    <row r="1" spans="1:7" ht="18.75" customHeight="1">
      <c r="A1" s="49"/>
      <c r="B1" s="50"/>
      <c r="D1" s="51"/>
      <c r="E1" s="51"/>
      <c r="F1" s="225" t="s">
        <v>567</v>
      </c>
      <c r="G1" s="7"/>
    </row>
    <row r="2" spans="1:7" ht="18.75" customHeight="1">
      <c r="A2" s="49"/>
      <c r="B2" s="50"/>
      <c r="D2" s="52"/>
      <c r="E2" s="52"/>
      <c r="F2" s="226" t="s">
        <v>546</v>
      </c>
      <c r="G2" s="7"/>
    </row>
    <row r="3" spans="1:7" s="38" customFormat="1" ht="18.75" customHeight="1">
      <c r="A3" s="49"/>
      <c r="B3" s="50"/>
      <c r="D3" s="52"/>
      <c r="E3" s="52"/>
      <c r="F3" s="226" t="s">
        <v>464</v>
      </c>
      <c r="G3" s="14"/>
    </row>
    <row r="4" spans="1:7" s="38" customFormat="1" ht="18.75" customHeight="1">
      <c r="A4" s="49"/>
      <c r="B4" s="50"/>
      <c r="D4" s="52"/>
      <c r="E4" s="52"/>
      <c r="F4" s="226" t="s">
        <v>568</v>
      </c>
      <c r="G4" s="14"/>
    </row>
    <row r="5" spans="1:7" s="38" customFormat="1" ht="9" customHeight="1" thickBot="1">
      <c r="A5" s="49"/>
      <c r="B5" s="50"/>
      <c r="D5" s="52"/>
      <c r="E5" s="52"/>
      <c r="F5" s="53"/>
      <c r="G5" s="14"/>
    </row>
    <row r="6" spans="1:6" s="15" customFormat="1" ht="24.75" customHeight="1" thickBot="1">
      <c r="A6" s="217"/>
      <c r="B6" s="218" t="s">
        <v>251</v>
      </c>
      <c r="C6" s="219"/>
      <c r="D6" s="220"/>
      <c r="E6" s="220"/>
      <c r="F6" s="221"/>
    </row>
    <row r="7" spans="1:6" s="15" customFormat="1" ht="9.75" customHeight="1">
      <c r="A7" s="58" t="s">
        <v>0</v>
      </c>
      <c r="B7" s="59" t="s">
        <v>1</v>
      </c>
      <c r="C7" s="60" t="s">
        <v>4</v>
      </c>
      <c r="D7" s="61" t="s">
        <v>3</v>
      </c>
      <c r="E7" s="61" t="s">
        <v>3</v>
      </c>
      <c r="F7" s="62" t="s">
        <v>3</v>
      </c>
    </row>
    <row r="8" spans="1:6" s="15" customFormat="1" ht="10.5" customHeight="1">
      <c r="A8" s="63"/>
      <c r="B8" s="17" t="s">
        <v>2</v>
      </c>
      <c r="C8" s="16"/>
      <c r="D8" s="18" t="s">
        <v>60</v>
      </c>
      <c r="E8" s="18" t="s">
        <v>61</v>
      </c>
      <c r="F8" s="64" t="s">
        <v>64</v>
      </c>
    </row>
    <row r="9" spans="1:6" s="243" customFormat="1" ht="19.5" customHeight="1">
      <c r="A9" s="242" t="s">
        <v>7</v>
      </c>
      <c r="B9" s="29"/>
      <c r="C9" s="30"/>
      <c r="D9" s="31"/>
      <c r="E9" s="31"/>
      <c r="F9" s="65" t="s">
        <v>16</v>
      </c>
    </row>
    <row r="10" spans="1:6" s="22" customFormat="1" ht="15.75" customHeight="1">
      <c r="A10" s="66" t="s">
        <v>238</v>
      </c>
      <c r="B10" s="26">
        <v>6</v>
      </c>
      <c r="C10" s="24" t="s">
        <v>544</v>
      </c>
      <c r="D10" s="25">
        <f aca="true" t="shared" si="0" ref="D10:D37">SUM(E10,500)</f>
        <v>32000</v>
      </c>
      <c r="E10" s="25">
        <v>31500</v>
      </c>
      <c r="F10" s="96" t="s">
        <v>313</v>
      </c>
    </row>
    <row r="11" spans="1:6" s="22" customFormat="1" ht="15.75" customHeight="1">
      <c r="A11" s="67" t="s">
        <v>310</v>
      </c>
      <c r="B11" s="26">
        <v>6</v>
      </c>
      <c r="C11" s="24" t="s">
        <v>544</v>
      </c>
      <c r="D11" s="25">
        <f t="shared" si="0"/>
        <v>31500</v>
      </c>
      <c r="E11" s="316">
        <v>31000</v>
      </c>
      <c r="F11" s="96" t="s">
        <v>313</v>
      </c>
    </row>
    <row r="12" spans="1:6" s="22" customFormat="1" ht="15.75" customHeight="1">
      <c r="A12" s="67" t="s">
        <v>237</v>
      </c>
      <c r="B12" s="26">
        <v>6</v>
      </c>
      <c r="C12" s="24" t="s">
        <v>544</v>
      </c>
      <c r="D12" s="25">
        <f t="shared" si="0"/>
        <v>32000</v>
      </c>
      <c r="E12" s="25">
        <v>31500</v>
      </c>
      <c r="F12" s="96" t="s">
        <v>313</v>
      </c>
    </row>
    <row r="13" spans="1:6" s="22" customFormat="1" ht="15.75" customHeight="1">
      <c r="A13" s="67" t="s">
        <v>236</v>
      </c>
      <c r="B13" s="26">
        <v>6</v>
      </c>
      <c r="C13" s="24" t="s">
        <v>544</v>
      </c>
      <c r="D13" s="25">
        <f t="shared" si="0"/>
        <v>32000</v>
      </c>
      <c r="E13" s="25">
        <v>31500</v>
      </c>
      <c r="F13" s="96" t="s">
        <v>313</v>
      </c>
    </row>
    <row r="14" spans="1:6" s="22" customFormat="1" ht="15.75" customHeight="1">
      <c r="A14" s="67" t="s">
        <v>235</v>
      </c>
      <c r="B14" s="26">
        <v>6</v>
      </c>
      <c r="C14" s="24" t="s">
        <v>544</v>
      </c>
      <c r="D14" s="25">
        <f t="shared" si="0"/>
        <v>32000</v>
      </c>
      <c r="E14" s="25">
        <v>31500</v>
      </c>
      <c r="F14" s="96" t="s">
        <v>313</v>
      </c>
    </row>
    <row r="15" spans="1:6" s="321" customFormat="1" ht="15.75" customHeight="1">
      <c r="A15" s="317" t="s">
        <v>234</v>
      </c>
      <c r="B15" s="318">
        <v>6</v>
      </c>
      <c r="C15" s="24" t="s">
        <v>544</v>
      </c>
      <c r="D15" s="316">
        <f t="shared" si="0"/>
        <v>31500</v>
      </c>
      <c r="E15" s="316">
        <v>31000</v>
      </c>
      <c r="F15" s="320" t="s">
        <v>313</v>
      </c>
    </row>
    <row r="16" spans="1:6" s="321" customFormat="1" ht="15.75" customHeight="1">
      <c r="A16" s="317" t="s">
        <v>233</v>
      </c>
      <c r="B16" s="318" t="s">
        <v>96</v>
      </c>
      <c r="C16" s="24" t="s">
        <v>544</v>
      </c>
      <c r="D16" s="316">
        <f t="shared" si="0"/>
        <v>32000</v>
      </c>
      <c r="E16" s="316">
        <v>31500</v>
      </c>
      <c r="F16" s="320" t="s">
        <v>313</v>
      </c>
    </row>
    <row r="17" spans="1:6" s="22" customFormat="1" ht="15.75" customHeight="1">
      <c r="A17" s="67" t="s">
        <v>232</v>
      </c>
      <c r="B17" s="26">
        <v>6</v>
      </c>
      <c r="C17" s="24" t="s">
        <v>544</v>
      </c>
      <c r="D17" s="25">
        <f t="shared" si="0"/>
        <v>31000</v>
      </c>
      <c r="E17" s="25">
        <v>30500</v>
      </c>
      <c r="F17" s="96" t="s">
        <v>313</v>
      </c>
    </row>
    <row r="18" spans="1:6" s="22" customFormat="1" ht="15.75" customHeight="1">
      <c r="A18" s="67" t="s">
        <v>231</v>
      </c>
      <c r="B18" s="26" t="s">
        <v>96</v>
      </c>
      <c r="C18" s="24" t="s">
        <v>544</v>
      </c>
      <c r="D18" s="25">
        <f t="shared" si="0"/>
        <v>32000</v>
      </c>
      <c r="E18" s="25">
        <v>31500</v>
      </c>
      <c r="F18" s="96" t="s">
        <v>313</v>
      </c>
    </row>
    <row r="19" spans="1:6" s="22" customFormat="1" ht="15.75" customHeight="1">
      <c r="A19" s="67" t="s">
        <v>230</v>
      </c>
      <c r="B19" s="26">
        <v>6</v>
      </c>
      <c r="C19" s="24" t="s">
        <v>544</v>
      </c>
      <c r="D19" s="25">
        <f t="shared" si="0"/>
        <v>31000</v>
      </c>
      <c r="E19" s="25">
        <v>30500</v>
      </c>
      <c r="F19" s="96" t="s">
        <v>313</v>
      </c>
    </row>
    <row r="20" spans="1:6" s="22" customFormat="1" ht="15.75" customHeight="1">
      <c r="A20" s="67" t="s">
        <v>229</v>
      </c>
      <c r="B20" s="26">
        <v>6</v>
      </c>
      <c r="C20" s="24" t="s">
        <v>544</v>
      </c>
      <c r="D20" s="25">
        <f t="shared" si="0"/>
        <v>32000</v>
      </c>
      <c r="E20" s="25">
        <v>31500</v>
      </c>
      <c r="F20" s="96" t="s">
        <v>313</v>
      </c>
    </row>
    <row r="21" spans="1:6" s="22" customFormat="1" ht="15.75" customHeight="1">
      <c r="A21" s="67" t="s">
        <v>228</v>
      </c>
      <c r="B21" s="26" t="s">
        <v>76</v>
      </c>
      <c r="C21" s="24" t="s">
        <v>544</v>
      </c>
      <c r="D21" s="25">
        <f t="shared" si="0"/>
        <v>31000</v>
      </c>
      <c r="E21" s="25">
        <v>30500</v>
      </c>
      <c r="F21" s="96" t="s">
        <v>313</v>
      </c>
    </row>
    <row r="22" spans="1:6" s="22" customFormat="1" ht="15.75" customHeight="1">
      <c r="A22" s="67" t="s">
        <v>227</v>
      </c>
      <c r="B22" s="26">
        <v>6</v>
      </c>
      <c r="C22" s="24" t="s">
        <v>544</v>
      </c>
      <c r="D22" s="25">
        <f t="shared" si="0"/>
        <v>30500</v>
      </c>
      <c r="E22" s="25">
        <v>30000</v>
      </c>
      <c r="F22" s="96" t="s">
        <v>313</v>
      </c>
    </row>
    <row r="23" spans="1:6" s="22" customFormat="1" ht="15.75" customHeight="1">
      <c r="A23" s="67" t="s">
        <v>226</v>
      </c>
      <c r="B23" s="26">
        <v>6</v>
      </c>
      <c r="C23" s="24" t="s">
        <v>544</v>
      </c>
      <c r="D23" s="25">
        <f t="shared" si="0"/>
        <v>32000</v>
      </c>
      <c r="E23" s="25">
        <v>31500</v>
      </c>
      <c r="F23" s="96" t="s">
        <v>313</v>
      </c>
    </row>
    <row r="24" spans="1:6" s="22" customFormat="1" ht="15.75" customHeight="1">
      <c r="A24" s="67" t="s">
        <v>225</v>
      </c>
      <c r="B24" s="26">
        <v>6</v>
      </c>
      <c r="C24" s="24" t="s">
        <v>544</v>
      </c>
      <c r="D24" s="25">
        <f t="shared" si="0"/>
        <v>31000</v>
      </c>
      <c r="E24" s="25">
        <v>30500</v>
      </c>
      <c r="F24" s="96" t="s">
        <v>313</v>
      </c>
    </row>
    <row r="25" spans="1:6" s="22" customFormat="1" ht="15.75" customHeight="1">
      <c r="A25" s="67" t="s">
        <v>222</v>
      </c>
      <c r="B25" s="26">
        <v>6</v>
      </c>
      <c r="C25" s="24" t="s">
        <v>544</v>
      </c>
      <c r="D25" s="25">
        <f t="shared" si="0"/>
        <v>32500</v>
      </c>
      <c r="E25" s="25">
        <v>32000</v>
      </c>
      <c r="F25" s="96" t="s">
        <v>313</v>
      </c>
    </row>
    <row r="26" spans="1:6" s="22" customFormat="1" ht="15.75" customHeight="1">
      <c r="A26" s="67" t="s">
        <v>221</v>
      </c>
      <c r="B26" s="26">
        <v>6</v>
      </c>
      <c r="C26" s="24" t="s">
        <v>544</v>
      </c>
      <c r="D26" s="25">
        <f t="shared" si="0"/>
        <v>32000</v>
      </c>
      <c r="E26" s="25">
        <v>31500</v>
      </c>
      <c r="F26" s="96" t="s">
        <v>313</v>
      </c>
    </row>
    <row r="27" spans="1:6" s="22" customFormat="1" ht="15.75" customHeight="1">
      <c r="A27" s="67" t="s">
        <v>220</v>
      </c>
      <c r="B27" s="26">
        <v>6</v>
      </c>
      <c r="C27" s="24" t="s">
        <v>544</v>
      </c>
      <c r="D27" s="25">
        <f t="shared" si="0"/>
        <v>32500</v>
      </c>
      <c r="E27" s="25">
        <v>32000</v>
      </c>
      <c r="F27" s="96" t="s">
        <v>313</v>
      </c>
    </row>
    <row r="28" spans="1:6" s="22" customFormat="1" ht="15.75" customHeight="1">
      <c r="A28" s="67" t="s">
        <v>219</v>
      </c>
      <c r="B28" s="26">
        <v>6</v>
      </c>
      <c r="C28" s="24" t="s">
        <v>544</v>
      </c>
      <c r="D28" s="25">
        <f t="shared" si="0"/>
        <v>32000</v>
      </c>
      <c r="E28" s="25">
        <v>31500</v>
      </c>
      <c r="F28" s="96" t="s">
        <v>313</v>
      </c>
    </row>
    <row r="29" spans="1:6" s="22" customFormat="1" ht="15.75" customHeight="1">
      <c r="A29" s="67" t="s">
        <v>218</v>
      </c>
      <c r="B29" s="26">
        <v>6</v>
      </c>
      <c r="C29" s="24" t="s">
        <v>544</v>
      </c>
      <c r="D29" s="25">
        <f t="shared" si="0"/>
        <v>32500</v>
      </c>
      <c r="E29" s="25">
        <v>32000</v>
      </c>
      <c r="F29" s="96" t="s">
        <v>313</v>
      </c>
    </row>
    <row r="30" spans="1:6" s="22" customFormat="1" ht="15.75" customHeight="1">
      <c r="A30" s="67" t="s">
        <v>217</v>
      </c>
      <c r="B30" s="26" t="s">
        <v>189</v>
      </c>
      <c r="C30" s="24" t="s">
        <v>544</v>
      </c>
      <c r="D30" s="25">
        <f t="shared" si="0"/>
        <v>32000</v>
      </c>
      <c r="E30" s="25">
        <v>31500</v>
      </c>
      <c r="F30" s="96" t="s">
        <v>313</v>
      </c>
    </row>
    <row r="31" spans="1:6" s="321" customFormat="1" ht="15.75" customHeight="1">
      <c r="A31" s="317" t="s">
        <v>216</v>
      </c>
      <c r="B31" s="318">
        <v>6</v>
      </c>
      <c r="C31" s="24" t="s">
        <v>544</v>
      </c>
      <c r="D31" s="316">
        <f t="shared" si="0"/>
        <v>32000</v>
      </c>
      <c r="E31" s="316">
        <v>31500</v>
      </c>
      <c r="F31" s="320" t="s">
        <v>313</v>
      </c>
    </row>
    <row r="32" spans="1:6" s="321" customFormat="1" ht="15.75" customHeight="1">
      <c r="A32" s="317" t="s">
        <v>256</v>
      </c>
      <c r="B32" s="318">
        <v>6</v>
      </c>
      <c r="C32" s="24" t="s">
        <v>544</v>
      </c>
      <c r="D32" s="316">
        <f t="shared" si="0"/>
        <v>33500</v>
      </c>
      <c r="E32" s="316">
        <v>33000</v>
      </c>
      <c r="F32" s="320" t="s">
        <v>313</v>
      </c>
    </row>
    <row r="33" spans="1:6" s="22" customFormat="1" ht="15.75" customHeight="1">
      <c r="A33" s="67" t="s">
        <v>215</v>
      </c>
      <c r="B33" s="26">
        <v>6</v>
      </c>
      <c r="C33" s="24" t="s">
        <v>544</v>
      </c>
      <c r="D33" s="25">
        <f t="shared" si="0"/>
        <v>32000</v>
      </c>
      <c r="E33" s="25">
        <v>31500</v>
      </c>
      <c r="F33" s="96" t="s">
        <v>313</v>
      </c>
    </row>
    <row r="34" spans="1:6" s="22" customFormat="1" ht="15.75" customHeight="1">
      <c r="A34" s="67" t="s">
        <v>214</v>
      </c>
      <c r="B34" s="26">
        <v>6</v>
      </c>
      <c r="C34" s="24" t="s">
        <v>544</v>
      </c>
      <c r="D34" s="25">
        <f t="shared" si="0"/>
        <v>33500</v>
      </c>
      <c r="E34" s="25">
        <v>33000</v>
      </c>
      <c r="F34" s="96" t="s">
        <v>313</v>
      </c>
    </row>
    <row r="35" spans="1:6" s="22" customFormat="1" ht="15.75" customHeight="1">
      <c r="A35" s="67" t="s">
        <v>213</v>
      </c>
      <c r="B35" s="26" t="s">
        <v>188</v>
      </c>
      <c r="C35" s="24" t="s">
        <v>544</v>
      </c>
      <c r="D35" s="25">
        <f t="shared" si="0"/>
        <v>32000</v>
      </c>
      <c r="E35" s="25">
        <v>31500</v>
      </c>
      <c r="F35" s="96" t="s">
        <v>313</v>
      </c>
    </row>
    <row r="36" spans="1:6" s="22" customFormat="1" ht="15.75" customHeight="1">
      <c r="A36" s="67" t="s">
        <v>212</v>
      </c>
      <c r="B36" s="26">
        <v>12</v>
      </c>
      <c r="C36" s="24" t="s">
        <v>544</v>
      </c>
      <c r="D36" s="25">
        <f t="shared" si="0"/>
        <v>32000</v>
      </c>
      <c r="E36" s="316">
        <v>31500</v>
      </c>
      <c r="F36" s="96" t="s">
        <v>313</v>
      </c>
    </row>
    <row r="37" spans="1:6" s="22" customFormat="1" ht="15.75" customHeight="1">
      <c r="A37" s="67" t="s">
        <v>211</v>
      </c>
      <c r="B37" s="26" t="s">
        <v>188</v>
      </c>
      <c r="C37" s="24" t="s">
        <v>544</v>
      </c>
      <c r="D37" s="25">
        <f t="shared" si="0"/>
        <v>33500</v>
      </c>
      <c r="E37" s="316">
        <v>33000</v>
      </c>
      <c r="F37" s="96" t="s">
        <v>313</v>
      </c>
    </row>
    <row r="38" spans="1:6" s="22" customFormat="1" ht="15.75" customHeight="1">
      <c r="A38" s="67" t="s">
        <v>210</v>
      </c>
      <c r="B38" s="26" t="s">
        <v>188</v>
      </c>
      <c r="C38" s="24" t="s">
        <v>544</v>
      </c>
      <c r="D38" s="25">
        <f aca="true" t="shared" si="1" ref="D38:D45">SUM(E38,500)</f>
        <v>33500</v>
      </c>
      <c r="E38" s="316">
        <v>33000</v>
      </c>
      <c r="F38" s="96" t="s">
        <v>313</v>
      </c>
    </row>
    <row r="39" spans="1:6" s="22" customFormat="1" ht="15.75" customHeight="1">
      <c r="A39" s="67" t="s">
        <v>209</v>
      </c>
      <c r="B39" s="26">
        <v>11.7</v>
      </c>
      <c r="C39" s="24" t="s">
        <v>544</v>
      </c>
      <c r="D39" s="25">
        <f t="shared" si="1"/>
        <v>32000</v>
      </c>
      <c r="E39" s="316">
        <v>31500</v>
      </c>
      <c r="F39" s="96" t="s">
        <v>313</v>
      </c>
    </row>
    <row r="40" spans="1:6" s="22" customFormat="1" ht="15.75" customHeight="1">
      <c r="A40" s="67" t="s">
        <v>208</v>
      </c>
      <c r="B40" s="26">
        <v>11.7</v>
      </c>
      <c r="C40" s="24" t="s">
        <v>544</v>
      </c>
      <c r="D40" s="25">
        <f t="shared" si="1"/>
        <v>32000</v>
      </c>
      <c r="E40" s="316">
        <v>31500</v>
      </c>
      <c r="F40" s="96" t="s">
        <v>313</v>
      </c>
    </row>
    <row r="41" spans="1:6" s="22" customFormat="1" ht="15.75" customHeight="1">
      <c r="A41" s="67" t="s">
        <v>209</v>
      </c>
      <c r="B41" s="26">
        <v>12</v>
      </c>
      <c r="C41" s="24" t="s">
        <v>544</v>
      </c>
      <c r="D41" s="25">
        <f t="shared" si="1"/>
        <v>33500</v>
      </c>
      <c r="E41" s="316">
        <v>33000</v>
      </c>
      <c r="F41" s="96" t="s">
        <v>313</v>
      </c>
    </row>
    <row r="42" spans="1:6" s="22" customFormat="1" ht="15.75" customHeight="1">
      <c r="A42" s="67" t="s">
        <v>208</v>
      </c>
      <c r="B42" s="26">
        <v>12</v>
      </c>
      <c r="C42" s="24" t="s">
        <v>544</v>
      </c>
      <c r="D42" s="25">
        <f t="shared" si="1"/>
        <v>32000</v>
      </c>
      <c r="E42" s="316">
        <v>31500</v>
      </c>
      <c r="F42" s="96" t="s">
        <v>313</v>
      </c>
    </row>
    <row r="43" spans="1:6" s="15" customFormat="1" ht="15.75" customHeight="1">
      <c r="A43" s="67" t="s">
        <v>207</v>
      </c>
      <c r="B43" s="26">
        <v>12</v>
      </c>
      <c r="C43" s="24" t="s">
        <v>544</v>
      </c>
      <c r="D43" s="25">
        <f t="shared" si="1"/>
        <v>32000</v>
      </c>
      <c r="E43" s="316">
        <v>31500</v>
      </c>
      <c r="F43" s="96" t="s">
        <v>313</v>
      </c>
    </row>
    <row r="44" spans="1:6" s="22" customFormat="1" ht="15.75" customHeight="1">
      <c r="A44" s="67" t="s">
        <v>206</v>
      </c>
      <c r="B44" s="26">
        <v>12</v>
      </c>
      <c r="C44" s="24" t="s">
        <v>544</v>
      </c>
      <c r="D44" s="25">
        <f t="shared" si="1"/>
        <v>32000</v>
      </c>
      <c r="E44" s="316">
        <v>31500</v>
      </c>
      <c r="F44" s="96" t="s">
        <v>313</v>
      </c>
    </row>
    <row r="45" spans="1:6" s="15" customFormat="1" ht="15.75" customHeight="1">
      <c r="A45" s="67" t="s">
        <v>205</v>
      </c>
      <c r="B45" s="26">
        <v>12</v>
      </c>
      <c r="C45" s="24" t="s">
        <v>544</v>
      </c>
      <c r="D45" s="25">
        <f t="shared" si="1"/>
        <v>32000</v>
      </c>
      <c r="E45" s="316">
        <v>31500</v>
      </c>
      <c r="F45" s="96" t="s">
        <v>313</v>
      </c>
    </row>
    <row r="46" spans="1:6" s="243" customFormat="1" ht="19.5" customHeight="1">
      <c r="A46" s="242" t="s">
        <v>545</v>
      </c>
      <c r="B46" s="19"/>
      <c r="C46" s="20"/>
      <c r="D46" s="21"/>
      <c r="E46" s="21"/>
      <c r="F46" s="69"/>
    </row>
    <row r="47" spans="1:6" s="22" customFormat="1" ht="15.75" customHeight="1">
      <c r="A47" s="66" t="s">
        <v>11</v>
      </c>
      <c r="B47" s="23" t="s">
        <v>144</v>
      </c>
      <c r="C47" s="24" t="s">
        <v>543</v>
      </c>
      <c r="D47" s="25">
        <f aca="true" t="shared" si="2" ref="D47:D61">SUM(E47,500)</f>
        <v>31600</v>
      </c>
      <c r="E47" s="25">
        <v>31100</v>
      </c>
      <c r="F47" s="241" t="s">
        <v>313</v>
      </c>
    </row>
    <row r="48" spans="1:6" s="22" customFormat="1" ht="15.75" customHeight="1">
      <c r="A48" s="66" t="s">
        <v>12</v>
      </c>
      <c r="B48" s="23" t="s">
        <v>144</v>
      </c>
      <c r="C48" s="24" t="s">
        <v>543</v>
      </c>
      <c r="D48" s="25">
        <f t="shared" si="2"/>
        <v>28900</v>
      </c>
      <c r="E48" s="25">
        <v>28400</v>
      </c>
      <c r="F48" s="94" t="s">
        <v>313</v>
      </c>
    </row>
    <row r="49" spans="1:6" s="22" customFormat="1" ht="15.75" customHeight="1">
      <c r="A49" s="66" t="s">
        <v>13</v>
      </c>
      <c r="B49" s="23" t="s">
        <v>480</v>
      </c>
      <c r="C49" s="24" t="s">
        <v>543</v>
      </c>
      <c r="D49" s="25">
        <f t="shared" si="2"/>
        <v>28900</v>
      </c>
      <c r="E49" s="25">
        <v>28400</v>
      </c>
      <c r="F49" s="94" t="s">
        <v>313</v>
      </c>
    </row>
    <row r="50" spans="1:6" s="22" customFormat="1" ht="15.75" customHeight="1">
      <c r="A50" s="66" t="s">
        <v>40</v>
      </c>
      <c r="B50" s="23" t="s">
        <v>480</v>
      </c>
      <c r="C50" s="24" t="s">
        <v>543</v>
      </c>
      <c r="D50" s="25">
        <f t="shared" si="2"/>
        <v>28900</v>
      </c>
      <c r="E50" s="25">
        <v>28400</v>
      </c>
      <c r="F50" s="94" t="s">
        <v>313</v>
      </c>
    </row>
    <row r="51" spans="1:6" s="22" customFormat="1" ht="15.75" customHeight="1">
      <c r="A51" s="66" t="s">
        <v>14</v>
      </c>
      <c r="B51" s="23" t="s">
        <v>144</v>
      </c>
      <c r="C51" s="24" t="s">
        <v>543</v>
      </c>
      <c r="D51" s="25">
        <f t="shared" si="2"/>
        <v>31400</v>
      </c>
      <c r="E51" s="25">
        <v>30900</v>
      </c>
      <c r="F51" s="94" t="s">
        <v>313</v>
      </c>
    </row>
    <row r="52" spans="1:6" s="22" customFormat="1" ht="15.75" customHeight="1">
      <c r="A52" s="67" t="s">
        <v>43</v>
      </c>
      <c r="B52" s="23" t="s">
        <v>481</v>
      </c>
      <c r="C52" s="24" t="s">
        <v>543</v>
      </c>
      <c r="D52" s="25">
        <f t="shared" si="2"/>
        <v>28900</v>
      </c>
      <c r="E52" s="25">
        <v>28400</v>
      </c>
      <c r="F52" s="94" t="s">
        <v>313</v>
      </c>
    </row>
    <row r="53" spans="1:6" s="22" customFormat="1" ht="15.75" customHeight="1">
      <c r="A53" s="67" t="s">
        <v>44</v>
      </c>
      <c r="B53" s="23" t="s">
        <v>481</v>
      </c>
      <c r="C53" s="24" t="s">
        <v>543</v>
      </c>
      <c r="D53" s="25">
        <f t="shared" si="2"/>
        <v>28900</v>
      </c>
      <c r="E53" s="25">
        <v>28400</v>
      </c>
      <c r="F53" s="94" t="s">
        <v>313</v>
      </c>
    </row>
    <row r="54" spans="1:6" s="22" customFormat="1" ht="15.75" customHeight="1">
      <c r="A54" s="67" t="s">
        <v>45</v>
      </c>
      <c r="B54" s="23" t="s">
        <v>481</v>
      </c>
      <c r="C54" s="24" t="s">
        <v>543</v>
      </c>
      <c r="D54" s="25">
        <f t="shared" si="2"/>
        <v>28900</v>
      </c>
      <c r="E54" s="25">
        <v>28400</v>
      </c>
      <c r="F54" s="94" t="s">
        <v>313</v>
      </c>
    </row>
    <row r="55" spans="1:6" s="22" customFormat="1" ht="15.75" customHeight="1">
      <c r="A55" s="71" t="s">
        <v>46</v>
      </c>
      <c r="B55" s="27">
        <v>11.7</v>
      </c>
      <c r="C55" s="144" t="s">
        <v>192</v>
      </c>
      <c r="D55" s="25">
        <f t="shared" si="2"/>
        <v>29900</v>
      </c>
      <c r="E55" s="25">
        <v>29400</v>
      </c>
      <c r="F55" s="94" t="s">
        <v>313</v>
      </c>
    </row>
    <row r="56" spans="1:6" s="22" customFormat="1" ht="15.75" customHeight="1">
      <c r="A56" s="71" t="s">
        <v>48</v>
      </c>
      <c r="B56" s="27">
        <v>11.7</v>
      </c>
      <c r="C56" s="144" t="s">
        <v>192</v>
      </c>
      <c r="D56" s="25">
        <f t="shared" si="2"/>
        <v>29900</v>
      </c>
      <c r="E56" s="25">
        <v>29400</v>
      </c>
      <c r="F56" s="94" t="s">
        <v>313</v>
      </c>
    </row>
    <row r="57" spans="1:6" s="22" customFormat="1" ht="15.75" customHeight="1">
      <c r="A57" s="71" t="s">
        <v>49</v>
      </c>
      <c r="B57" s="27">
        <v>11.7</v>
      </c>
      <c r="C57" s="144" t="s">
        <v>192</v>
      </c>
      <c r="D57" s="25">
        <f t="shared" si="2"/>
        <v>29900</v>
      </c>
      <c r="E57" s="25">
        <v>29400</v>
      </c>
      <c r="F57" s="94" t="s">
        <v>313</v>
      </c>
    </row>
    <row r="58" spans="1:6" s="22" customFormat="1" ht="15.75" customHeight="1">
      <c r="A58" s="71" t="s">
        <v>52</v>
      </c>
      <c r="B58" s="27">
        <v>11.7</v>
      </c>
      <c r="C58" s="144" t="s">
        <v>192</v>
      </c>
      <c r="D58" s="25">
        <f t="shared" si="2"/>
        <v>29900</v>
      </c>
      <c r="E58" s="25">
        <v>29400</v>
      </c>
      <c r="F58" s="94" t="s">
        <v>313</v>
      </c>
    </row>
    <row r="59" spans="1:6" s="22" customFormat="1" ht="15.75" customHeight="1">
      <c r="A59" s="71" t="s">
        <v>50</v>
      </c>
      <c r="B59" s="27">
        <v>11.7</v>
      </c>
      <c r="C59" s="144" t="s">
        <v>192</v>
      </c>
      <c r="D59" s="25">
        <f t="shared" si="2"/>
        <v>29900</v>
      </c>
      <c r="E59" s="25">
        <v>29400</v>
      </c>
      <c r="F59" s="94" t="s">
        <v>313</v>
      </c>
    </row>
    <row r="60" spans="1:6" s="22" customFormat="1" ht="15.75" customHeight="1">
      <c r="A60" s="67" t="s">
        <v>538</v>
      </c>
      <c r="B60" s="27" t="s">
        <v>466</v>
      </c>
      <c r="C60" s="144" t="s">
        <v>192</v>
      </c>
      <c r="D60" s="25">
        <f>SUM(E60,500)</f>
        <v>29900</v>
      </c>
      <c r="E60" s="25">
        <v>29400</v>
      </c>
      <c r="F60" s="94" t="s">
        <v>313</v>
      </c>
    </row>
    <row r="61" spans="1:6" s="22" customFormat="1" ht="15.75" customHeight="1" thickBot="1">
      <c r="A61" s="67" t="s">
        <v>79</v>
      </c>
      <c r="B61" s="27" t="s">
        <v>466</v>
      </c>
      <c r="C61" s="144" t="s">
        <v>192</v>
      </c>
      <c r="D61" s="25">
        <f t="shared" si="2"/>
        <v>29900</v>
      </c>
      <c r="E61" s="25">
        <v>29400</v>
      </c>
      <c r="F61" s="94" t="s">
        <v>313</v>
      </c>
    </row>
    <row r="62" spans="1:6" s="243" customFormat="1" ht="19.5" customHeight="1">
      <c r="A62" s="266" t="s">
        <v>5</v>
      </c>
      <c r="B62" s="267"/>
      <c r="C62" s="268"/>
      <c r="D62" s="269"/>
      <c r="E62" s="269"/>
      <c r="F62" s="270"/>
    </row>
    <row r="63" spans="1:6" s="15" customFormat="1" ht="15.75" customHeight="1">
      <c r="A63" s="66" t="s">
        <v>541</v>
      </c>
      <c r="B63" s="27">
        <v>6</v>
      </c>
      <c r="C63" s="32" t="s">
        <v>479</v>
      </c>
      <c r="D63" s="25">
        <f aca="true" t="shared" si="3" ref="D63:D79">SUM(E63,500)</f>
        <v>35400</v>
      </c>
      <c r="E63" s="25">
        <v>34900</v>
      </c>
      <c r="F63" s="241" t="s">
        <v>313</v>
      </c>
    </row>
    <row r="64" spans="1:6" s="15" customFormat="1" ht="15.75" customHeight="1">
      <c r="A64" s="67" t="s">
        <v>193</v>
      </c>
      <c r="B64" s="27" t="s">
        <v>77</v>
      </c>
      <c r="C64" s="32" t="s">
        <v>6</v>
      </c>
      <c r="D64" s="25">
        <f t="shared" si="3"/>
        <v>32900</v>
      </c>
      <c r="E64" s="25">
        <v>32400</v>
      </c>
      <c r="F64" s="94" t="s">
        <v>313</v>
      </c>
    </row>
    <row r="65" spans="1:6" s="15" customFormat="1" ht="15.75" customHeight="1">
      <c r="A65" s="67" t="s">
        <v>501</v>
      </c>
      <c r="B65" s="27">
        <v>6</v>
      </c>
      <c r="C65" s="32" t="s">
        <v>479</v>
      </c>
      <c r="D65" s="25">
        <f t="shared" si="3"/>
        <v>34400</v>
      </c>
      <c r="E65" s="25">
        <v>33900</v>
      </c>
      <c r="F65" s="94" t="s">
        <v>313</v>
      </c>
    </row>
    <row r="66" spans="1:6" s="15" customFormat="1" ht="15.75" customHeight="1">
      <c r="A66" s="67" t="s">
        <v>194</v>
      </c>
      <c r="B66" s="27" t="s">
        <v>77</v>
      </c>
      <c r="C66" s="32" t="s">
        <v>6</v>
      </c>
      <c r="D66" s="25">
        <f t="shared" si="3"/>
        <v>32900</v>
      </c>
      <c r="E66" s="25">
        <v>32400</v>
      </c>
      <c r="F66" s="94" t="s">
        <v>313</v>
      </c>
    </row>
    <row r="67" spans="1:6" s="15" customFormat="1" ht="15.75" customHeight="1">
      <c r="A67" s="67" t="s">
        <v>195</v>
      </c>
      <c r="B67" s="27">
        <v>11.7</v>
      </c>
      <c r="C67" s="32" t="s">
        <v>6</v>
      </c>
      <c r="D67" s="25">
        <f t="shared" si="3"/>
        <v>29100</v>
      </c>
      <c r="E67" s="25">
        <v>28600</v>
      </c>
      <c r="F67" s="94" t="s">
        <v>313</v>
      </c>
    </row>
    <row r="68" spans="1:6" s="15" customFormat="1" ht="15.75" customHeight="1">
      <c r="A68" s="67" t="s">
        <v>196</v>
      </c>
      <c r="B68" s="27">
        <v>11.7</v>
      </c>
      <c r="C68" s="32" t="s">
        <v>6</v>
      </c>
      <c r="D68" s="25">
        <f t="shared" si="3"/>
        <v>29100</v>
      </c>
      <c r="E68" s="25">
        <v>28600</v>
      </c>
      <c r="F68" s="94" t="s">
        <v>313</v>
      </c>
    </row>
    <row r="69" spans="1:6" s="15" customFormat="1" ht="15.75" customHeight="1">
      <c r="A69" s="67" t="s">
        <v>468</v>
      </c>
      <c r="B69" s="27">
        <v>11.7</v>
      </c>
      <c r="C69" s="32" t="s">
        <v>6</v>
      </c>
      <c r="D69" s="25">
        <f t="shared" si="3"/>
        <v>29100</v>
      </c>
      <c r="E69" s="25">
        <v>28600</v>
      </c>
      <c r="F69" s="94" t="s">
        <v>313</v>
      </c>
    </row>
    <row r="70" spans="1:6" s="15" customFormat="1" ht="15.75" customHeight="1">
      <c r="A70" s="67" t="s">
        <v>197</v>
      </c>
      <c r="B70" s="27">
        <v>11.7</v>
      </c>
      <c r="C70" s="32" t="s">
        <v>6</v>
      </c>
      <c r="D70" s="25">
        <f t="shared" si="3"/>
        <v>29100</v>
      </c>
      <c r="E70" s="25">
        <v>28600</v>
      </c>
      <c r="F70" s="94" t="s">
        <v>313</v>
      </c>
    </row>
    <row r="71" spans="1:6" s="15" customFormat="1" ht="15.75" customHeight="1">
      <c r="A71" s="67" t="s">
        <v>260</v>
      </c>
      <c r="B71" s="27">
        <v>11.7</v>
      </c>
      <c r="C71" s="32" t="s">
        <v>6</v>
      </c>
      <c r="D71" s="25">
        <f t="shared" si="3"/>
        <v>29100</v>
      </c>
      <c r="E71" s="25">
        <v>28600</v>
      </c>
      <c r="F71" s="94" t="s">
        <v>313</v>
      </c>
    </row>
    <row r="72" spans="1:6" s="15" customFormat="1" ht="15.75" customHeight="1">
      <c r="A72" s="67" t="s">
        <v>261</v>
      </c>
      <c r="B72" s="27">
        <v>11.7</v>
      </c>
      <c r="C72" s="32" t="s">
        <v>6</v>
      </c>
      <c r="D72" s="25">
        <f t="shared" si="3"/>
        <v>29100</v>
      </c>
      <c r="E72" s="25">
        <v>28600</v>
      </c>
      <c r="F72" s="94" t="s">
        <v>313</v>
      </c>
    </row>
    <row r="73" spans="1:6" s="15" customFormat="1" ht="15.75" customHeight="1">
      <c r="A73" s="67" t="s">
        <v>262</v>
      </c>
      <c r="B73" s="27">
        <v>11.7</v>
      </c>
      <c r="C73" s="32" t="s">
        <v>6</v>
      </c>
      <c r="D73" s="25">
        <f t="shared" si="3"/>
        <v>29100</v>
      </c>
      <c r="E73" s="25">
        <v>28600</v>
      </c>
      <c r="F73" s="94" t="s">
        <v>313</v>
      </c>
    </row>
    <row r="74" spans="1:6" s="15" customFormat="1" ht="15.75" customHeight="1">
      <c r="A74" s="67" t="s">
        <v>263</v>
      </c>
      <c r="B74" s="27">
        <v>11.7</v>
      </c>
      <c r="C74" s="32" t="s">
        <v>6</v>
      </c>
      <c r="D74" s="25">
        <f t="shared" si="3"/>
        <v>29100</v>
      </c>
      <c r="E74" s="25">
        <v>28600</v>
      </c>
      <c r="F74" s="94" t="s">
        <v>313</v>
      </c>
    </row>
    <row r="75" spans="1:6" s="15" customFormat="1" ht="15.75" customHeight="1">
      <c r="A75" s="67" t="s">
        <v>198</v>
      </c>
      <c r="B75" s="27">
        <v>11.7</v>
      </c>
      <c r="C75" s="32" t="s">
        <v>6</v>
      </c>
      <c r="D75" s="25">
        <f t="shared" si="3"/>
        <v>30600</v>
      </c>
      <c r="E75" s="25">
        <v>30100</v>
      </c>
      <c r="F75" s="94" t="s">
        <v>313</v>
      </c>
    </row>
    <row r="76" spans="1:6" s="15" customFormat="1" ht="15.75" customHeight="1">
      <c r="A76" s="67" t="s">
        <v>264</v>
      </c>
      <c r="B76" s="27">
        <v>11.7</v>
      </c>
      <c r="C76" s="32" t="s">
        <v>6</v>
      </c>
      <c r="D76" s="25">
        <f t="shared" si="3"/>
        <v>30600</v>
      </c>
      <c r="E76" s="25">
        <v>30100</v>
      </c>
      <c r="F76" s="94" t="s">
        <v>313</v>
      </c>
    </row>
    <row r="77" spans="1:6" s="15" customFormat="1" ht="15.75" customHeight="1">
      <c r="A77" s="67" t="s">
        <v>265</v>
      </c>
      <c r="B77" s="27">
        <v>11.7</v>
      </c>
      <c r="C77" s="32" t="s">
        <v>6</v>
      </c>
      <c r="D77" s="25">
        <f t="shared" si="3"/>
        <v>30600</v>
      </c>
      <c r="E77" s="25">
        <v>30100</v>
      </c>
      <c r="F77" s="94" t="s">
        <v>313</v>
      </c>
    </row>
    <row r="78" spans="1:6" s="15" customFormat="1" ht="15.75" customHeight="1">
      <c r="A78" s="67" t="s">
        <v>266</v>
      </c>
      <c r="B78" s="27">
        <v>11.7</v>
      </c>
      <c r="C78" s="32" t="s">
        <v>6</v>
      </c>
      <c r="D78" s="25">
        <f t="shared" si="3"/>
        <v>30600</v>
      </c>
      <c r="E78" s="25">
        <v>30100</v>
      </c>
      <c r="F78" s="94" t="s">
        <v>313</v>
      </c>
    </row>
    <row r="79" spans="1:6" s="15" customFormat="1" ht="15.75" customHeight="1" thickBot="1">
      <c r="A79" s="246" t="s">
        <v>267</v>
      </c>
      <c r="B79" s="247">
        <v>11.7</v>
      </c>
      <c r="C79" s="248" t="s">
        <v>6</v>
      </c>
      <c r="D79" s="259">
        <f t="shared" si="3"/>
        <v>30600</v>
      </c>
      <c r="E79" s="259">
        <v>30100</v>
      </c>
      <c r="F79" s="95" t="s">
        <v>313</v>
      </c>
    </row>
    <row r="80" spans="1:6" s="243" customFormat="1" ht="19.5" customHeight="1">
      <c r="A80" s="255" t="s">
        <v>38</v>
      </c>
      <c r="B80" s="256"/>
      <c r="C80" s="256"/>
      <c r="D80" s="256"/>
      <c r="E80" s="256"/>
      <c r="F80" s="257"/>
    </row>
    <row r="81" spans="1:6" s="15" customFormat="1" ht="15.75" customHeight="1">
      <c r="A81" s="67" t="s">
        <v>311</v>
      </c>
      <c r="B81" s="27" t="s">
        <v>8</v>
      </c>
      <c r="C81" s="32" t="s">
        <v>6</v>
      </c>
      <c r="D81" s="75">
        <f aca="true" t="shared" si="4" ref="D81:D87">SUM(E81,500)</f>
        <v>30000</v>
      </c>
      <c r="E81" s="75">
        <v>29500</v>
      </c>
      <c r="F81" s="94" t="s">
        <v>313</v>
      </c>
    </row>
    <row r="82" spans="1:6" s="15" customFormat="1" ht="15.75" customHeight="1">
      <c r="A82" s="67" t="s">
        <v>199</v>
      </c>
      <c r="B82" s="27" t="s">
        <v>8</v>
      </c>
      <c r="C82" s="32" t="s">
        <v>6</v>
      </c>
      <c r="D82" s="75">
        <f t="shared" si="4"/>
        <v>28400</v>
      </c>
      <c r="E82" s="75">
        <v>27900</v>
      </c>
      <c r="F82" s="94" t="s">
        <v>313</v>
      </c>
    </row>
    <row r="83" spans="1:6" s="15" customFormat="1" ht="15.75" customHeight="1">
      <c r="A83" s="67" t="s">
        <v>200</v>
      </c>
      <c r="B83" s="27" t="s">
        <v>8</v>
      </c>
      <c r="C83" s="32" t="s">
        <v>6</v>
      </c>
      <c r="D83" s="75">
        <f t="shared" si="4"/>
        <v>28400</v>
      </c>
      <c r="E83" s="75">
        <v>27900</v>
      </c>
      <c r="F83" s="94" t="s">
        <v>313</v>
      </c>
    </row>
    <row r="84" spans="1:6" s="15" customFormat="1" ht="15.75" customHeight="1">
      <c r="A84" s="67" t="s">
        <v>84</v>
      </c>
      <c r="B84" s="27" t="s">
        <v>8</v>
      </c>
      <c r="C84" s="32" t="s">
        <v>6</v>
      </c>
      <c r="D84" s="75">
        <f t="shared" si="4"/>
        <v>28000</v>
      </c>
      <c r="E84" s="75">
        <v>27500</v>
      </c>
      <c r="F84" s="94" t="s">
        <v>313</v>
      </c>
    </row>
    <row r="85" spans="1:6" s="15" customFormat="1" ht="15.75" customHeight="1">
      <c r="A85" s="67" t="s">
        <v>67</v>
      </c>
      <c r="B85" s="27" t="s">
        <v>8</v>
      </c>
      <c r="C85" s="32" t="s">
        <v>6</v>
      </c>
      <c r="D85" s="75">
        <f t="shared" si="4"/>
        <v>25900</v>
      </c>
      <c r="E85" s="75">
        <v>25400</v>
      </c>
      <c r="F85" s="94" t="s">
        <v>313</v>
      </c>
    </row>
    <row r="86" spans="1:6" s="15" customFormat="1" ht="15.75" customHeight="1">
      <c r="A86" s="67" t="s">
        <v>66</v>
      </c>
      <c r="B86" s="27" t="s">
        <v>8</v>
      </c>
      <c r="C86" s="32" t="s">
        <v>6</v>
      </c>
      <c r="D86" s="75">
        <f t="shared" si="4"/>
        <v>25900</v>
      </c>
      <c r="E86" s="75">
        <v>25400</v>
      </c>
      <c r="F86" s="94" t="s">
        <v>313</v>
      </c>
    </row>
    <row r="87" spans="1:6" s="15" customFormat="1" ht="15.75" customHeight="1">
      <c r="A87" s="67" t="s">
        <v>68</v>
      </c>
      <c r="B87" s="27" t="s">
        <v>8</v>
      </c>
      <c r="C87" s="32" t="s">
        <v>6</v>
      </c>
      <c r="D87" s="75">
        <f t="shared" si="4"/>
        <v>25900</v>
      </c>
      <c r="E87" s="75">
        <v>25400</v>
      </c>
      <c r="F87" s="94" t="s">
        <v>313</v>
      </c>
    </row>
    <row r="88" spans="1:6" s="243" customFormat="1" ht="19.5" customHeight="1">
      <c r="A88" s="250" t="s">
        <v>259</v>
      </c>
      <c r="B88" s="251"/>
      <c r="C88" s="251"/>
      <c r="D88" s="251"/>
      <c r="E88" s="251"/>
      <c r="F88" s="252"/>
    </row>
    <row r="89" spans="1:6" s="15" customFormat="1" ht="15.75" customHeight="1">
      <c r="A89" s="72" t="s">
        <v>473</v>
      </c>
      <c r="B89" s="27" t="s">
        <v>8</v>
      </c>
      <c r="C89" s="32" t="s">
        <v>6</v>
      </c>
      <c r="D89" s="75">
        <v>33000</v>
      </c>
      <c r="E89" s="75">
        <v>32500</v>
      </c>
      <c r="F89" s="94" t="s">
        <v>313</v>
      </c>
    </row>
    <row r="90" spans="1:6" s="243" customFormat="1" ht="19.5" customHeight="1">
      <c r="A90" s="253" t="s">
        <v>37</v>
      </c>
      <c r="B90" s="233"/>
      <c r="C90" s="234"/>
      <c r="D90" s="235"/>
      <c r="E90" s="235"/>
      <c r="F90" s="236"/>
    </row>
    <row r="91" spans="1:6" s="15" customFormat="1" ht="15.75" customHeight="1">
      <c r="A91" s="66" t="s">
        <v>98</v>
      </c>
      <c r="B91" s="36" t="s">
        <v>8</v>
      </c>
      <c r="C91" s="24" t="s">
        <v>6</v>
      </c>
      <c r="D91" s="25">
        <f aca="true" t="shared" si="5" ref="D91:D96">SUM(E91,500)</f>
        <v>29500</v>
      </c>
      <c r="E91" s="25">
        <v>29000</v>
      </c>
      <c r="F91" s="94" t="s">
        <v>313</v>
      </c>
    </row>
    <row r="92" spans="1:6" s="15" customFormat="1" ht="15.75" customHeight="1">
      <c r="A92" s="66" t="s">
        <v>69</v>
      </c>
      <c r="B92" s="36">
        <v>11.7</v>
      </c>
      <c r="C92" s="24" t="s">
        <v>6</v>
      </c>
      <c r="D92" s="25">
        <f t="shared" si="5"/>
        <v>31000</v>
      </c>
      <c r="E92" s="25">
        <v>30500</v>
      </c>
      <c r="F92" s="94" t="s">
        <v>313</v>
      </c>
    </row>
    <row r="93" spans="1:6" s="15" customFormat="1" ht="15.75" customHeight="1">
      <c r="A93" s="67" t="s">
        <v>54</v>
      </c>
      <c r="B93" s="27">
        <v>11.7</v>
      </c>
      <c r="C93" s="32" t="s">
        <v>6</v>
      </c>
      <c r="D93" s="25">
        <f t="shared" si="5"/>
        <v>30400</v>
      </c>
      <c r="E93" s="25">
        <v>29900</v>
      </c>
      <c r="F93" s="94" t="s">
        <v>313</v>
      </c>
    </row>
    <row r="94" spans="1:6" s="15" customFormat="1" ht="15.75" customHeight="1">
      <c r="A94" s="67" t="s">
        <v>51</v>
      </c>
      <c r="B94" s="27">
        <v>11.7</v>
      </c>
      <c r="C94" s="32" t="s">
        <v>6</v>
      </c>
      <c r="D94" s="25">
        <f t="shared" si="5"/>
        <v>30200</v>
      </c>
      <c r="E94" s="25">
        <v>29700</v>
      </c>
      <c r="F94" s="94" t="s">
        <v>313</v>
      </c>
    </row>
    <row r="95" spans="1:6" s="15" customFormat="1" ht="15.75" customHeight="1">
      <c r="A95" s="67" t="s">
        <v>90</v>
      </c>
      <c r="B95" s="27">
        <v>11.7</v>
      </c>
      <c r="C95" s="32" t="s">
        <v>6</v>
      </c>
      <c r="D95" s="25">
        <f t="shared" si="5"/>
        <v>30200</v>
      </c>
      <c r="E95" s="25">
        <v>29700</v>
      </c>
      <c r="F95" s="94" t="s">
        <v>313</v>
      </c>
    </row>
    <row r="96" spans="1:6" s="15" customFormat="1" ht="15.75" customHeight="1" thickBot="1">
      <c r="A96" s="246" t="s">
        <v>92</v>
      </c>
      <c r="B96" s="247">
        <v>11.7</v>
      </c>
      <c r="C96" s="248" t="s">
        <v>6</v>
      </c>
      <c r="D96" s="259">
        <f t="shared" si="5"/>
        <v>30200</v>
      </c>
      <c r="E96" s="259">
        <v>29700</v>
      </c>
      <c r="F96" s="95" t="s">
        <v>313</v>
      </c>
    </row>
    <row r="97" spans="1:6" s="265" customFormat="1" ht="15.75" customHeight="1" thickBot="1">
      <c r="A97" s="237"/>
      <c r="B97" s="254"/>
      <c r="C97" s="239"/>
      <c r="D97" s="232"/>
      <c r="E97" s="232"/>
      <c r="F97" s="258"/>
    </row>
    <row r="98" spans="1:6" s="15" customFormat="1" ht="15.75" customHeight="1">
      <c r="A98" s="295" t="s">
        <v>0</v>
      </c>
      <c r="B98" s="296" t="s">
        <v>1</v>
      </c>
      <c r="C98" s="297" t="s">
        <v>4</v>
      </c>
      <c r="D98" s="298" t="s">
        <v>3</v>
      </c>
      <c r="E98" s="298" t="s">
        <v>3</v>
      </c>
      <c r="F98" s="299" t="s">
        <v>3</v>
      </c>
    </row>
    <row r="99" spans="1:6" s="15" customFormat="1" ht="15.75" customHeight="1" thickBot="1">
      <c r="A99" s="260"/>
      <c r="B99" s="261" t="s">
        <v>2</v>
      </c>
      <c r="C99" s="262"/>
      <c r="D99" s="263" t="s">
        <v>60</v>
      </c>
      <c r="E99" s="263" t="s">
        <v>61</v>
      </c>
      <c r="F99" s="264" t="s">
        <v>64</v>
      </c>
    </row>
    <row r="100" spans="1:6" s="243" customFormat="1" ht="19.5" customHeight="1">
      <c r="A100" s="253" t="s">
        <v>72</v>
      </c>
      <c r="B100" s="233"/>
      <c r="C100" s="234"/>
      <c r="D100" s="235"/>
      <c r="E100" s="235"/>
      <c r="F100" s="236"/>
    </row>
    <row r="101" spans="1:6" s="15" customFormat="1" ht="15.75" customHeight="1">
      <c r="A101" s="66" t="s">
        <v>73</v>
      </c>
      <c r="B101" s="23">
        <v>6</v>
      </c>
      <c r="C101" s="24" t="s">
        <v>6</v>
      </c>
      <c r="D101" s="25">
        <f>SUM(E101,500)</f>
        <v>31000</v>
      </c>
      <c r="E101" s="25">
        <v>30500</v>
      </c>
      <c r="F101" s="94" t="s">
        <v>313</v>
      </c>
    </row>
    <row r="102" spans="1:6" s="15" customFormat="1" ht="15.75" customHeight="1">
      <c r="A102" s="67" t="s">
        <v>74</v>
      </c>
      <c r="B102" s="26">
        <v>6</v>
      </c>
      <c r="C102" s="32" t="s">
        <v>6</v>
      </c>
      <c r="D102" s="25">
        <f>SUM(E102,500)</f>
        <v>31000</v>
      </c>
      <c r="E102" s="25">
        <v>30500</v>
      </c>
      <c r="F102" s="94" t="s">
        <v>313</v>
      </c>
    </row>
    <row r="103" spans="1:6" s="243" customFormat="1" ht="19.5" customHeight="1">
      <c r="A103" s="242" t="s">
        <v>39</v>
      </c>
      <c r="B103" s="19"/>
      <c r="C103" s="20"/>
      <c r="D103" s="21"/>
      <c r="E103" s="21"/>
      <c r="F103" s="69"/>
    </row>
    <row r="104" spans="1:6" s="15" customFormat="1" ht="15.75" customHeight="1">
      <c r="A104" s="67" t="s">
        <v>53</v>
      </c>
      <c r="B104" s="27">
        <v>11.7</v>
      </c>
      <c r="C104" s="32" t="s">
        <v>6</v>
      </c>
      <c r="D104" s="25">
        <f>SUM(E104,500)</f>
        <v>29200</v>
      </c>
      <c r="E104" s="25">
        <v>28700</v>
      </c>
      <c r="F104" s="94" t="s">
        <v>313</v>
      </c>
    </row>
    <row r="105" spans="1:6" s="15" customFormat="1" ht="15.75" customHeight="1">
      <c r="A105" s="67" t="s">
        <v>59</v>
      </c>
      <c r="B105" s="27">
        <v>11.7</v>
      </c>
      <c r="C105" s="32" t="s">
        <v>6</v>
      </c>
      <c r="D105" s="25">
        <f>SUM(E105,500)</f>
        <v>30700</v>
      </c>
      <c r="E105" s="25">
        <v>30200</v>
      </c>
      <c r="F105" s="94" t="s">
        <v>313</v>
      </c>
    </row>
    <row r="106" spans="1:6" s="243" customFormat="1" ht="19.5" customHeight="1">
      <c r="A106" s="242" t="s">
        <v>121</v>
      </c>
      <c r="B106" s="19"/>
      <c r="C106" s="20"/>
      <c r="D106" s="21"/>
      <c r="E106" s="21"/>
      <c r="F106" s="69"/>
    </row>
    <row r="107" spans="1:6" s="15" customFormat="1" ht="15.75" customHeight="1">
      <c r="A107" s="71" t="s">
        <v>239</v>
      </c>
      <c r="B107" s="227" t="s">
        <v>8</v>
      </c>
      <c r="C107" s="228" t="s">
        <v>240</v>
      </c>
      <c r="D107" s="229"/>
      <c r="E107" s="229">
        <v>26000</v>
      </c>
      <c r="F107" s="230" t="s">
        <v>313</v>
      </c>
    </row>
    <row r="108" spans="1:6" s="15" customFormat="1" ht="20.25" customHeight="1">
      <c r="A108" s="242" t="s">
        <v>474</v>
      </c>
      <c r="B108" s="34"/>
      <c r="C108" s="35"/>
      <c r="D108" s="231"/>
      <c r="E108" s="231" t="s">
        <v>477</v>
      </c>
      <c r="F108" s="245" t="s">
        <v>478</v>
      </c>
    </row>
    <row r="109" spans="1:6" s="15" customFormat="1" ht="15.75" customHeight="1">
      <c r="A109" s="67" t="s">
        <v>475</v>
      </c>
      <c r="B109" s="27">
        <v>5.3</v>
      </c>
      <c r="C109" s="32"/>
      <c r="D109" s="75"/>
      <c r="E109" s="75">
        <v>530</v>
      </c>
      <c r="F109" s="230" t="s">
        <v>313</v>
      </c>
    </row>
    <row r="110" spans="1:6" s="15" customFormat="1" ht="15.75" customHeight="1" thickBot="1">
      <c r="A110" s="246" t="s">
        <v>476</v>
      </c>
      <c r="B110" s="247">
        <v>6.6</v>
      </c>
      <c r="C110" s="248"/>
      <c r="D110" s="222"/>
      <c r="E110" s="222">
        <v>660</v>
      </c>
      <c r="F110" s="249" t="s">
        <v>313</v>
      </c>
    </row>
    <row r="111" spans="1:6" ht="20.25">
      <c r="A111" s="10"/>
      <c r="E111" s="560">
        <v>40455</v>
      </c>
      <c r="F111" s="561"/>
    </row>
    <row r="112" ht="12.75">
      <c r="A112" s="11" t="s">
        <v>55</v>
      </c>
    </row>
    <row r="113" ht="12.75">
      <c r="A113" s="10" t="s">
        <v>56</v>
      </c>
    </row>
    <row r="114" ht="12.75" customHeight="1">
      <c r="A114" s="10" t="s">
        <v>124</v>
      </c>
    </row>
    <row r="115" ht="15">
      <c r="A115" s="13" t="s">
        <v>78</v>
      </c>
    </row>
    <row r="116" ht="15">
      <c r="A116" s="12" t="s">
        <v>81</v>
      </c>
    </row>
    <row r="117" ht="15">
      <c r="A117" s="12" t="s">
        <v>93</v>
      </c>
    </row>
    <row r="118" ht="15">
      <c r="A118" s="12"/>
    </row>
    <row r="119" ht="15">
      <c r="A119" s="6" t="s">
        <v>171</v>
      </c>
    </row>
  </sheetData>
  <sheetProtection selectLockedCells="1" selectUnlockedCells="1"/>
  <mergeCells count="1">
    <mergeCell ref="E111:F111"/>
  </mergeCells>
  <printOptions horizontalCentered="1"/>
  <pageMargins left="0.2755905511811024" right="0.2755905511811024" top="0.2" bottom="0.19" header="0.2" footer="0.19"/>
  <pageSetup horizontalDpi="600" verticalDpi="600" orientation="portrait" paperSize="9" scale="78" r:id="rId3"/>
  <legacyDrawing r:id="rId2"/>
  <oleObjects>
    <oleObject progId="CorelDRAW.Graphic.12" shapeId="13735" r:id="rId1"/>
  </oleObjects>
</worksheet>
</file>

<file path=xl/worksheets/sheet3.xml><?xml version="1.0" encoding="utf-8"?>
<worksheet xmlns="http://schemas.openxmlformats.org/spreadsheetml/2006/main" xmlns:r="http://schemas.openxmlformats.org/officeDocument/2006/relationships">
  <sheetPr>
    <tabColor indexed="10"/>
  </sheetPr>
  <dimension ref="A1:G157"/>
  <sheetViews>
    <sheetView tabSelected="1" view="pageBreakPreview" zoomScaleSheetLayoutView="100" zoomScalePageLayoutView="0" workbookViewId="0" topLeftCell="A1">
      <selection activeCell="F1" sqref="F1"/>
    </sheetView>
  </sheetViews>
  <sheetFormatPr defaultColWidth="9.00390625" defaultRowHeight="12.75"/>
  <cols>
    <col min="1" max="1" width="49.625" style="0" customWidth="1"/>
    <col min="2" max="2" width="12.125" style="0" customWidth="1"/>
    <col min="3" max="3" width="18.00390625" style="0" customWidth="1"/>
    <col min="4" max="4" width="18.625" style="38" customWidth="1"/>
    <col min="5" max="5" width="12.875" style="0" customWidth="1"/>
    <col min="6" max="6" width="13.00390625" style="0" customWidth="1"/>
  </cols>
  <sheetData>
    <row r="1" spans="1:5" ht="18.75" customHeight="1">
      <c r="A1" s="49"/>
      <c r="B1" s="50"/>
      <c r="D1" s="51"/>
      <c r="E1" s="225" t="s">
        <v>567</v>
      </c>
    </row>
    <row r="2" spans="1:5" ht="18.75" customHeight="1">
      <c r="A2" s="49"/>
      <c r="B2" s="50"/>
      <c r="D2" s="52"/>
      <c r="E2" s="226" t="s">
        <v>546</v>
      </c>
    </row>
    <row r="3" spans="1:5" s="38" customFormat="1" ht="18.75" customHeight="1">
      <c r="A3" s="49"/>
      <c r="B3" s="50"/>
      <c r="D3" s="52"/>
      <c r="E3" s="226" t="s">
        <v>464</v>
      </c>
    </row>
    <row r="4" spans="1:5" s="38" customFormat="1" ht="18.75" customHeight="1">
      <c r="A4" s="49"/>
      <c r="B4" s="50"/>
      <c r="D4" s="52"/>
      <c r="E4" s="226" t="s">
        <v>568</v>
      </c>
    </row>
    <row r="5" spans="1:5" s="38" customFormat="1" ht="9" customHeight="1" thickBot="1">
      <c r="A5" s="49"/>
      <c r="B5" s="50"/>
      <c r="D5" s="52"/>
      <c r="E5" s="53"/>
    </row>
    <row r="6" spans="1:5" s="15" customFormat="1" ht="24.75" customHeight="1" thickBot="1">
      <c r="A6" s="217"/>
      <c r="B6" s="218" t="s">
        <v>251</v>
      </c>
      <c r="C6" s="219"/>
      <c r="D6" s="220"/>
      <c r="E6" s="221"/>
    </row>
    <row r="7" spans="1:5" s="15" customFormat="1" ht="9.75" customHeight="1">
      <c r="A7" s="58" t="s">
        <v>0</v>
      </c>
      <c r="B7" s="59" t="s">
        <v>1</v>
      </c>
      <c r="C7" s="60" t="s">
        <v>4</v>
      </c>
      <c r="D7" s="61" t="s">
        <v>3</v>
      </c>
      <c r="E7" s="62" t="s">
        <v>3</v>
      </c>
    </row>
    <row r="8" spans="1:5" s="15" customFormat="1" ht="10.5" customHeight="1">
      <c r="A8" s="63"/>
      <c r="B8" s="17" t="s">
        <v>2</v>
      </c>
      <c r="C8" s="16"/>
      <c r="D8" s="18" t="s">
        <v>61</v>
      </c>
      <c r="E8" s="64" t="s">
        <v>60</v>
      </c>
    </row>
    <row r="9" spans="1:5" s="243" customFormat="1" ht="19.5" customHeight="1">
      <c r="A9" s="242" t="s">
        <v>7</v>
      </c>
      <c r="B9" s="29"/>
      <c r="C9" s="30"/>
      <c r="D9" s="31"/>
      <c r="E9" s="65" t="s">
        <v>16</v>
      </c>
    </row>
    <row r="10" spans="1:5" s="22" customFormat="1" ht="15.75" customHeight="1">
      <c r="A10" s="70" t="s">
        <v>201</v>
      </c>
      <c r="B10" s="26" t="s">
        <v>190</v>
      </c>
      <c r="C10" s="24" t="s">
        <v>253</v>
      </c>
      <c r="D10" s="328">
        <v>41900</v>
      </c>
      <c r="E10" s="331">
        <f>SUM(D10+1000)</f>
        <v>42900</v>
      </c>
    </row>
    <row r="11" spans="1:5" s="22" customFormat="1" ht="15.75" customHeight="1">
      <c r="A11" s="70" t="s">
        <v>202</v>
      </c>
      <c r="B11" s="26">
        <v>6</v>
      </c>
      <c r="C11" s="24" t="s">
        <v>253</v>
      </c>
      <c r="D11" s="328">
        <v>40500</v>
      </c>
      <c r="E11" s="331">
        <f aca="true" t="shared" si="0" ref="E11:E57">SUM(D11+1000)</f>
        <v>41500</v>
      </c>
    </row>
    <row r="12" spans="1:5" s="22" customFormat="1" ht="15.75" customHeight="1">
      <c r="A12" s="70" t="s">
        <v>238</v>
      </c>
      <c r="B12" s="26">
        <v>6</v>
      </c>
      <c r="C12" s="24" t="s">
        <v>253</v>
      </c>
      <c r="D12" s="329">
        <v>35900</v>
      </c>
      <c r="E12" s="331">
        <f t="shared" si="0"/>
        <v>36900</v>
      </c>
    </row>
    <row r="13" spans="1:5" s="22" customFormat="1" ht="15.75" customHeight="1">
      <c r="A13" s="317" t="s">
        <v>310</v>
      </c>
      <c r="B13" s="26">
        <v>6</v>
      </c>
      <c r="C13" s="24" t="s">
        <v>253</v>
      </c>
      <c r="D13" s="329">
        <v>34900</v>
      </c>
      <c r="E13" s="331">
        <f t="shared" si="0"/>
        <v>35900</v>
      </c>
    </row>
    <row r="14" spans="1:5" s="22" customFormat="1" ht="15.75" customHeight="1">
      <c r="A14" s="317" t="s">
        <v>237</v>
      </c>
      <c r="B14" s="26">
        <v>6</v>
      </c>
      <c r="C14" s="24" t="s">
        <v>253</v>
      </c>
      <c r="D14" s="329">
        <v>35900</v>
      </c>
      <c r="E14" s="331">
        <f t="shared" si="0"/>
        <v>36900</v>
      </c>
    </row>
    <row r="15" spans="1:5" s="22" customFormat="1" ht="15.75" customHeight="1">
      <c r="A15" s="67" t="s">
        <v>236</v>
      </c>
      <c r="B15" s="26">
        <v>6</v>
      </c>
      <c r="C15" s="24" t="s">
        <v>253</v>
      </c>
      <c r="D15" s="329">
        <v>35900</v>
      </c>
      <c r="E15" s="331">
        <f t="shared" si="0"/>
        <v>36900</v>
      </c>
    </row>
    <row r="16" spans="1:5" s="22" customFormat="1" ht="15.75" customHeight="1">
      <c r="A16" s="67" t="s">
        <v>235</v>
      </c>
      <c r="B16" s="26">
        <v>6</v>
      </c>
      <c r="C16" s="24" t="s">
        <v>253</v>
      </c>
      <c r="D16" s="329">
        <v>35900</v>
      </c>
      <c r="E16" s="331">
        <f t="shared" si="0"/>
        <v>36900</v>
      </c>
    </row>
    <row r="17" spans="1:5" s="321" customFormat="1" ht="15.75" customHeight="1">
      <c r="A17" s="317" t="s">
        <v>234</v>
      </c>
      <c r="B17" s="318">
        <v>6</v>
      </c>
      <c r="C17" s="319" t="s">
        <v>253</v>
      </c>
      <c r="D17" s="329">
        <v>34900</v>
      </c>
      <c r="E17" s="331">
        <f t="shared" si="0"/>
        <v>35900</v>
      </c>
    </row>
    <row r="18" spans="1:5" s="321" customFormat="1" ht="15.75" customHeight="1">
      <c r="A18" s="317" t="s">
        <v>233</v>
      </c>
      <c r="B18" s="318" t="s">
        <v>96</v>
      </c>
      <c r="C18" s="319" t="s">
        <v>253</v>
      </c>
      <c r="D18" s="329">
        <v>35900</v>
      </c>
      <c r="E18" s="331">
        <f t="shared" si="0"/>
        <v>36900</v>
      </c>
    </row>
    <row r="19" spans="1:5" s="22" customFormat="1" ht="15.75" customHeight="1">
      <c r="A19" s="67" t="s">
        <v>232</v>
      </c>
      <c r="B19" s="26">
        <v>6</v>
      </c>
      <c r="C19" s="24" t="s">
        <v>253</v>
      </c>
      <c r="D19" s="329">
        <v>33900</v>
      </c>
      <c r="E19" s="331">
        <f t="shared" si="0"/>
        <v>34900</v>
      </c>
    </row>
    <row r="20" spans="1:5" s="22" customFormat="1" ht="15.75" customHeight="1">
      <c r="A20" s="67" t="s">
        <v>231</v>
      </c>
      <c r="B20" s="26" t="s">
        <v>96</v>
      </c>
      <c r="C20" s="24" t="s">
        <v>253</v>
      </c>
      <c r="D20" s="329">
        <v>35900</v>
      </c>
      <c r="E20" s="331">
        <f t="shared" si="0"/>
        <v>36900</v>
      </c>
    </row>
    <row r="21" spans="1:5" s="22" customFormat="1" ht="15.75" customHeight="1">
      <c r="A21" s="67" t="s">
        <v>230</v>
      </c>
      <c r="B21" s="26">
        <v>6</v>
      </c>
      <c r="C21" s="24" t="s">
        <v>253</v>
      </c>
      <c r="D21" s="329">
        <v>33900</v>
      </c>
      <c r="E21" s="331">
        <f t="shared" si="0"/>
        <v>34900</v>
      </c>
    </row>
    <row r="22" spans="1:5" s="22" customFormat="1" ht="15.75" customHeight="1">
      <c r="A22" s="67" t="s">
        <v>229</v>
      </c>
      <c r="B22" s="26">
        <v>6</v>
      </c>
      <c r="C22" s="24" t="s">
        <v>253</v>
      </c>
      <c r="D22" s="329">
        <v>35900</v>
      </c>
      <c r="E22" s="331">
        <f t="shared" si="0"/>
        <v>36900</v>
      </c>
    </row>
    <row r="23" spans="1:5" s="22" customFormat="1" ht="15.75" customHeight="1">
      <c r="A23" s="67" t="s">
        <v>228</v>
      </c>
      <c r="B23" s="26" t="s">
        <v>76</v>
      </c>
      <c r="C23" s="24" t="s">
        <v>253</v>
      </c>
      <c r="D23" s="329">
        <v>33900</v>
      </c>
      <c r="E23" s="331">
        <f t="shared" si="0"/>
        <v>34900</v>
      </c>
    </row>
    <row r="24" spans="1:5" s="22" customFormat="1" ht="15.75" customHeight="1">
      <c r="A24" s="67" t="s">
        <v>227</v>
      </c>
      <c r="B24" s="26">
        <v>6</v>
      </c>
      <c r="C24" s="24" t="s">
        <v>253</v>
      </c>
      <c r="D24" s="328">
        <v>32900</v>
      </c>
      <c r="E24" s="331">
        <f t="shared" si="0"/>
        <v>33900</v>
      </c>
    </row>
    <row r="25" spans="1:5" s="22" customFormat="1" ht="15.75" customHeight="1">
      <c r="A25" s="67" t="s">
        <v>226</v>
      </c>
      <c r="B25" s="26">
        <v>6</v>
      </c>
      <c r="C25" s="24" t="s">
        <v>253</v>
      </c>
      <c r="D25" s="329">
        <v>35900</v>
      </c>
      <c r="E25" s="331">
        <f t="shared" si="0"/>
        <v>36900</v>
      </c>
    </row>
    <row r="26" spans="1:5" s="22" customFormat="1" ht="15.75" customHeight="1">
      <c r="A26" s="67" t="s">
        <v>225</v>
      </c>
      <c r="B26" s="26">
        <v>6</v>
      </c>
      <c r="C26" s="24" t="s">
        <v>253</v>
      </c>
      <c r="D26" s="329">
        <v>33900</v>
      </c>
      <c r="E26" s="331">
        <f t="shared" si="0"/>
        <v>34900</v>
      </c>
    </row>
    <row r="27" spans="1:5" s="22" customFormat="1" ht="15.75" customHeight="1">
      <c r="A27" s="67" t="s">
        <v>224</v>
      </c>
      <c r="B27" s="26">
        <v>6</v>
      </c>
      <c r="C27" s="24" t="s">
        <v>253</v>
      </c>
      <c r="D27" s="329">
        <v>33900</v>
      </c>
      <c r="E27" s="331">
        <f t="shared" si="0"/>
        <v>34900</v>
      </c>
    </row>
    <row r="28" spans="1:5" s="22" customFormat="1" ht="15.75" customHeight="1">
      <c r="A28" s="67" t="s">
        <v>223</v>
      </c>
      <c r="B28" s="26">
        <v>6</v>
      </c>
      <c r="C28" s="24" t="s">
        <v>253</v>
      </c>
      <c r="D28" s="328">
        <v>32900</v>
      </c>
      <c r="E28" s="331">
        <f t="shared" si="0"/>
        <v>33900</v>
      </c>
    </row>
    <row r="29" spans="1:5" s="22" customFormat="1" ht="15.75" customHeight="1">
      <c r="A29" s="67" t="s">
        <v>222</v>
      </c>
      <c r="B29" s="26">
        <v>6</v>
      </c>
      <c r="C29" s="24" t="s">
        <v>253</v>
      </c>
      <c r="D29" s="329">
        <v>33900</v>
      </c>
      <c r="E29" s="331">
        <f t="shared" si="0"/>
        <v>34900</v>
      </c>
    </row>
    <row r="30" spans="1:5" s="22" customFormat="1" ht="15.75" customHeight="1">
      <c r="A30" s="67" t="s">
        <v>221</v>
      </c>
      <c r="B30" s="26">
        <v>6</v>
      </c>
      <c r="C30" s="24" t="s">
        <v>253</v>
      </c>
      <c r="D30" s="328">
        <v>32900</v>
      </c>
      <c r="E30" s="331">
        <f t="shared" si="0"/>
        <v>33900</v>
      </c>
    </row>
    <row r="31" spans="1:5" s="22" customFormat="1" ht="15.75" customHeight="1">
      <c r="A31" s="67" t="s">
        <v>220</v>
      </c>
      <c r="B31" s="26">
        <v>6</v>
      </c>
      <c r="C31" s="24" t="s">
        <v>253</v>
      </c>
      <c r="D31" s="329">
        <v>33900</v>
      </c>
      <c r="E31" s="331">
        <f t="shared" si="0"/>
        <v>34900</v>
      </c>
    </row>
    <row r="32" spans="1:5" s="22" customFormat="1" ht="15.75" customHeight="1">
      <c r="A32" s="67" t="s">
        <v>219</v>
      </c>
      <c r="B32" s="26">
        <v>6</v>
      </c>
      <c r="C32" s="24" t="s">
        <v>253</v>
      </c>
      <c r="D32" s="328">
        <v>32900</v>
      </c>
      <c r="E32" s="331">
        <f t="shared" si="0"/>
        <v>33900</v>
      </c>
    </row>
    <row r="33" spans="1:5" s="22" customFormat="1" ht="15.75" customHeight="1">
      <c r="A33" s="67" t="s">
        <v>218</v>
      </c>
      <c r="B33" s="26">
        <v>6</v>
      </c>
      <c r="C33" s="24" t="s">
        <v>253</v>
      </c>
      <c r="D33" s="329">
        <v>33900</v>
      </c>
      <c r="E33" s="331">
        <f t="shared" si="0"/>
        <v>34900</v>
      </c>
    </row>
    <row r="34" spans="1:5" s="22" customFormat="1" ht="15.75" customHeight="1">
      <c r="A34" s="67" t="s">
        <v>217</v>
      </c>
      <c r="B34" s="26" t="s">
        <v>189</v>
      </c>
      <c r="C34" s="24" t="s">
        <v>253</v>
      </c>
      <c r="D34" s="328">
        <v>32900</v>
      </c>
      <c r="E34" s="331">
        <f t="shared" si="0"/>
        <v>33900</v>
      </c>
    </row>
    <row r="35" spans="1:5" s="321" customFormat="1" ht="15.75" customHeight="1">
      <c r="A35" s="317" t="s">
        <v>216</v>
      </c>
      <c r="B35" s="318">
        <v>6</v>
      </c>
      <c r="C35" s="319" t="s">
        <v>253</v>
      </c>
      <c r="D35" s="328">
        <v>32900</v>
      </c>
      <c r="E35" s="331">
        <f t="shared" si="0"/>
        <v>33900</v>
      </c>
    </row>
    <row r="36" spans="1:5" s="321" customFormat="1" ht="15.75" customHeight="1">
      <c r="A36" s="317" t="s">
        <v>256</v>
      </c>
      <c r="B36" s="318">
        <v>6</v>
      </c>
      <c r="C36" s="319" t="s">
        <v>253</v>
      </c>
      <c r="D36" s="329">
        <v>35900</v>
      </c>
      <c r="E36" s="331">
        <f t="shared" si="0"/>
        <v>36900</v>
      </c>
    </row>
    <row r="37" spans="1:5" s="22" customFormat="1" ht="15.75" customHeight="1">
      <c r="A37" s="317" t="s">
        <v>215</v>
      </c>
      <c r="B37" s="26">
        <v>6</v>
      </c>
      <c r="C37" s="24" t="s">
        <v>253</v>
      </c>
      <c r="D37" s="328">
        <v>32900</v>
      </c>
      <c r="E37" s="331">
        <f t="shared" si="0"/>
        <v>33900</v>
      </c>
    </row>
    <row r="38" spans="1:5" s="22" customFormat="1" ht="15.75" customHeight="1">
      <c r="A38" s="317" t="s">
        <v>214</v>
      </c>
      <c r="B38" s="26">
        <v>6</v>
      </c>
      <c r="C38" s="24" t="s">
        <v>253</v>
      </c>
      <c r="D38" s="329">
        <v>35900</v>
      </c>
      <c r="E38" s="331">
        <f t="shared" si="0"/>
        <v>36900</v>
      </c>
    </row>
    <row r="39" spans="1:5" s="22" customFormat="1" ht="15.75" customHeight="1">
      <c r="A39" s="317" t="s">
        <v>213</v>
      </c>
      <c r="B39" s="26" t="s">
        <v>188</v>
      </c>
      <c r="C39" s="24" t="s">
        <v>253</v>
      </c>
      <c r="D39" s="328">
        <v>32900</v>
      </c>
      <c r="E39" s="331">
        <f t="shared" si="0"/>
        <v>33900</v>
      </c>
    </row>
    <row r="40" spans="1:5" s="22" customFormat="1" ht="15.75" customHeight="1">
      <c r="A40" s="317" t="s">
        <v>212</v>
      </c>
      <c r="B40" s="26">
        <v>12</v>
      </c>
      <c r="C40" s="24" t="s">
        <v>254</v>
      </c>
      <c r="D40" s="329">
        <v>32900</v>
      </c>
      <c r="E40" s="331">
        <f t="shared" si="0"/>
        <v>33900</v>
      </c>
    </row>
    <row r="41" spans="1:5" s="22" customFormat="1" ht="15.75" customHeight="1">
      <c r="A41" s="317" t="s">
        <v>211</v>
      </c>
      <c r="B41" s="26" t="s">
        <v>188</v>
      </c>
      <c r="C41" s="24" t="s">
        <v>254</v>
      </c>
      <c r="D41" s="329">
        <v>35900</v>
      </c>
      <c r="E41" s="331">
        <f t="shared" si="0"/>
        <v>36900</v>
      </c>
    </row>
    <row r="42" spans="1:5" s="22" customFormat="1" ht="15.75" customHeight="1">
      <c r="A42" s="317" t="s">
        <v>210</v>
      </c>
      <c r="B42" s="26" t="s">
        <v>188</v>
      </c>
      <c r="C42" s="24" t="s">
        <v>254</v>
      </c>
      <c r="D42" s="329">
        <v>35900</v>
      </c>
      <c r="E42" s="331">
        <f t="shared" si="0"/>
        <v>36900</v>
      </c>
    </row>
    <row r="43" spans="1:5" s="22" customFormat="1" ht="15.75" customHeight="1">
      <c r="A43" s="317" t="s">
        <v>209</v>
      </c>
      <c r="B43" s="26" t="s">
        <v>562</v>
      </c>
      <c r="C43" s="24" t="s">
        <v>254</v>
      </c>
      <c r="D43" s="329">
        <v>33900</v>
      </c>
      <c r="E43" s="331">
        <f t="shared" si="0"/>
        <v>34900</v>
      </c>
    </row>
    <row r="44" spans="1:5" s="22" customFormat="1" ht="15.75" customHeight="1">
      <c r="A44" s="317" t="s">
        <v>208</v>
      </c>
      <c r="B44" s="26" t="s">
        <v>562</v>
      </c>
      <c r="C44" s="24" t="s">
        <v>254</v>
      </c>
      <c r="D44" s="328">
        <v>32900</v>
      </c>
      <c r="E44" s="331">
        <f t="shared" si="0"/>
        <v>33900</v>
      </c>
    </row>
    <row r="45" spans="1:5" s="15" customFormat="1" ht="15.75" customHeight="1">
      <c r="A45" s="317" t="s">
        <v>207</v>
      </c>
      <c r="B45" s="26">
        <v>12</v>
      </c>
      <c r="C45" s="24" t="s">
        <v>254</v>
      </c>
      <c r="D45" s="328">
        <v>32900</v>
      </c>
      <c r="E45" s="331">
        <f t="shared" si="0"/>
        <v>33900</v>
      </c>
    </row>
    <row r="46" spans="1:5" s="22" customFormat="1" ht="15.75" customHeight="1">
      <c r="A46" s="317" t="s">
        <v>206</v>
      </c>
      <c r="B46" s="26">
        <v>12</v>
      </c>
      <c r="C46" s="24" t="s">
        <v>254</v>
      </c>
      <c r="D46" s="328">
        <v>35000</v>
      </c>
      <c r="E46" s="331">
        <f t="shared" si="0"/>
        <v>36000</v>
      </c>
    </row>
    <row r="47" spans="1:5" s="15" customFormat="1" ht="15.75" customHeight="1">
      <c r="A47" s="317" t="s">
        <v>205</v>
      </c>
      <c r="B47" s="26">
        <v>12</v>
      </c>
      <c r="C47" s="24" t="s">
        <v>254</v>
      </c>
      <c r="D47" s="328">
        <v>35000</v>
      </c>
      <c r="E47" s="331">
        <f t="shared" si="0"/>
        <v>36000</v>
      </c>
    </row>
    <row r="48" spans="1:5" s="15" customFormat="1" ht="15.75" customHeight="1">
      <c r="A48" s="317" t="s">
        <v>204</v>
      </c>
      <c r="B48" s="26">
        <v>12</v>
      </c>
      <c r="C48" s="24" t="s">
        <v>254</v>
      </c>
      <c r="D48" s="328">
        <v>35000</v>
      </c>
      <c r="E48" s="331">
        <f t="shared" si="0"/>
        <v>36000</v>
      </c>
    </row>
    <row r="49" spans="1:5" s="15" customFormat="1" ht="15.75" customHeight="1">
      <c r="A49" s="317" t="s">
        <v>203</v>
      </c>
      <c r="B49" s="26">
        <v>12</v>
      </c>
      <c r="C49" s="24" t="s">
        <v>254</v>
      </c>
      <c r="D49" s="328">
        <v>35000</v>
      </c>
      <c r="E49" s="331">
        <f t="shared" si="0"/>
        <v>36000</v>
      </c>
    </row>
    <row r="50" spans="1:5" s="15" customFormat="1" ht="15.75" customHeight="1">
      <c r="A50" s="317" t="s">
        <v>485</v>
      </c>
      <c r="B50" s="26">
        <v>12</v>
      </c>
      <c r="C50" s="24" t="s">
        <v>254</v>
      </c>
      <c r="D50" s="328">
        <v>36500</v>
      </c>
      <c r="E50" s="331">
        <f t="shared" si="0"/>
        <v>37500</v>
      </c>
    </row>
    <row r="51" spans="1:5" s="15" customFormat="1" ht="15.75" customHeight="1">
      <c r="A51" s="317" t="s">
        <v>486</v>
      </c>
      <c r="B51" s="26">
        <v>12</v>
      </c>
      <c r="C51" s="24" t="s">
        <v>254</v>
      </c>
      <c r="D51" s="328">
        <v>36500</v>
      </c>
      <c r="E51" s="331">
        <f t="shared" si="0"/>
        <v>37500</v>
      </c>
    </row>
    <row r="52" spans="1:5" s="15" customFormat="1" ht="15.75" customHeight="1">
      <c r="A52" s="317" t="s">
        <v>487</v>
      </c>
      <c r="B52" s="26">
        <v>12</v>
      </c>
      <c r="C52" s="24" t="s">
        <v>254</v>
      </c>
      <c r="D52" s="330">
        <v>38000</v>
      </c>
      <c r="E52" s="331">
        <f t="shared" si="0"/>
        <v>39000</v>
      </c>
    </row>
    <row r="53" spans="1:5" s="15" customFormat="1" ht="15.75" customHeight="1">
      <c r="A53" s="317" t="s">
        <v>488</v>
      </c>
      <c r="B53" s="26">
        <v>12</v>
      </c>
      <c r="C53" s="24" t="s">
        <v>254</v>
      </c>
      <c r="D53" s="330">
        <v>38000</v>
      </c>
      <c r="E53" s="331">
        <f t="shared" si="0"/>
        <v>39000</v>
      </c>
    </row>
    <row r="54" spans="1:5" s="15" customFormat="1" ht="15.75" customHeight="1">
      <c r="A54" s="317" t="s">
        <v>502</v>
      </c>
      <c r="B54" s="26">
        <v>12</v>
      </c>
      <c r="C54" s="24" t="s">
        <v>254</v>
      </c>
      <c r="D54" s="330">
        <v>40000</v>
      </c>
      <c r="E54" s="331">
        <f t="shared" si="0"/>
        <v>41000</v>
      </c>
    </row>
    <row r="55" spans="1:5" s="15" customFormat="1" ht="15.75" customHeight="1">
      <c r="A55" s="317" t="s">
        <v>494</v>
      </c>
      <c r="B55" s="26">
        <v>12</v>
      </c>
      <c r="C55" s="24" t="s">
        <v>254</v>
      </c>
      <c r="D55" s="330">
        <v>36000</v>
      </c>
      <c r="E55" s="331">
        <f t="shared" si="0"/>
        <v>37000</v>
      </c>
    </row>
    <row r="56" spans="1:5" s="15" customFormat="1" ht="15.75" customHeight="1">
      <c r="A56" s="317" t="s">
        <v>490</v>
      </c>
      <c r="B56" s="26">
        <v>12</v>
      </c>
      <c r="C56" s="24" t="s">
        <v>254</v>
      </c>
      <c r="D56" s="330">
        <v>36000</v>
      </c>
      <c r="E56" s="331">
        <f t="shared" si="0"/>
        <v>37000</v>
      </c>
    </row>
    <row r="57" spans="1:5" s="15" customFormat="1" ht="15.75" customHeight="1">
      <c r="A57" s="317" t="s">
        <v>489</v>
      </c>
      <c r="B57" s="26">
        <v>12</v>
      </c>
      <c r="C57" s="24" t="s">
        <v>254</v>
      </c>
      <c r="D57" s="330">
        <v>38000</v>
      </c>
      <c r="E57" s="331">
        <f t="shared" si="0"/>
        <v>39000</v>
      </c>
    </row>
    <row r="58" spans="1:5" s="15" customFormat="1" ht="22.5" customHeight="1" thickBot="1">
      <c r="A58" s="562" t="s">
        <v>191</v>
      </c>
      <c r="B58" s="563"/>
      <c r="C58" s="563"/>
      <c r="D58" s="563"/>
      <c r="E58" s="564"/>
    </row>
    <row r="59" spans="1:5" s="244" customFormat="1" ht="24.75" customHeight="1">
      <c r="A59" s="565" t="s">
        <v>491</v>
      </c>
      <c r="B59" s="566"/>
      <c r="C59" s="566"/>
      <c r="D59" s="566"/>
      <c r="E59" s="567"/>
    </row>
    <row r="60" spans="1:5" s="244" customFormat="1" ht="24.75" customHeight="1">
      <c r="A60" s="568" t="s">
        <v>492</v>
      </c>
      <c r="B60" s="569"/>
      <c r="C60" s="569"/>
      <c r="D60" s="569"/>
      <c r="E60" s="570"/>
    </row>
    <row r="61" spans="1:5" s="244" customFormat="1" ht="24.75" customHeight="1" thickBot="1">
      <c r="A61" s="571" t="s">
        <v>493</v>
      </c>
      <c r="B61" s="572"/>
      <c r="C61" s="572"/>
      <c r="D61" s="572"/>
      <c r="E61" s="573"/>
    </row>
    <row r="62" spans="1:5" s="15" customFormat="1" ht="38.25" customHeight="1" thickBot="1">
      <c r="A62" s="237"/>
      <c r="B62" s="238"/>
      <c r="C62" s="239"/>
      <c r="D62" s="232"/>
      <c r="E62" s="240"/>
    </row>
    <row r="63" spans="1:5" s="15" customFormat="1" ht="12.75">
      <c r="A63" s="58" t="s">
        <v>0</v>
      </c>
      <c r="B63" s="59" t="s">
        <v>1</v>
      </c>
      <c r="C63" s="60" t="s">
        <v>4</v>
      </c>
      <c r="D63" s="61" t="s">
        <v>3</v>
      </c>
      <c r="E63" s="62" t="s">
        <v>3</v>
      </c>
    </row>
    <row r="64" spans="1:5" s="15" customFormat="1" ht="9.75" customHeight="1">
      <c r="A64" s="63"/>
      <c r="B64" s="17" t="s">
        <v>2</v>
      </c>
      <c r="C64" s="16"/>
      <c r="D64" s="18" t="s">
        <v>61</v>
      </c>
      <c r="E64" s="64" t="s">
        <v>60</v>
      </c>
    </row>
    <row r="65" spans="1:5" s="243" customFormat="1" ht="19.5" customHeight="1">
      <c r="A65" s="242" t="s">
        <v>57</v>
      </c>
      <c r="B65" s="19"/>
      <c r="C65" s="20"/>
      <c r="D65" s="21"/>
      <c r="E65" s="69"/>
    </row>
    <row r="66" spans="1:5" s="22" customFormat="1" ht="15.75" customHeight="1">
      <c r="A66" s="66" t="s">
        <v>11</v>
      </c>
      <c r="B66" s="23" t="s">
        <v>729</v>
      </c>
      <c r="C66" s="24" t="s">
        <v>728</v>
      </c>
      <c r="D66" s="334">
        <v>33900</v>
      </c>
      <c r="E66" s="331">
        <f aca="true" t="shared" si="1" ref="E66:E92">SUM(D66+500)</f>
        <v>34400</v>
      </c>
    </row>
    <row r="67" spans="1:5" s="321" customFormat="1" ht="15.75" customHeight="1">
      <c r="A67" s="70" t="s">
        <v>11</v>
      </c>
      <c r="B67" s="354" t="s">
        <v>605</v>
      </c>
      <c r="C67" s="319" t="s">
        <v>727</v>
      </c>
      <c r="D67" s="329">
        <v>35900</v>
      </c>
      <c r="E67" s="339">
        <f t="shared" si="1"/>
        <v>36400</v>
      </c>
    </row>
    <row r="68" spans="1:5" s="22" customFormat="1" ht="15.75" customHeight="1">
      <c r="A68" s="66" t="s">
        <v>12</v>
      </c>
      <c r="B68" s="23" t="s">
        <v>729</v>
      </c>
      <c r="C68" s="24" t="s">
        <v>728</v>
      </c>
      <c r="D68" s="334">
        <v>33900</v>
      </c>
      <c r="E68" s="331">
        <f t="shared" si="1"/>
        <v>34400</v>
      </c>
    </row>
    <row r="69" spans="1:5" s="321" customFormat="1" ht="15.75" customHeight="1">
      <c r="A69" s="70" t="s">
        <v>12</v>
      </c>
      <c r="B69" s="354" t="s">
        <v>605</v>
      </c>
      <c r="C69" s="319" t="s">
        <v>727</v>
      </c>
      <c r="D69" s="329">
        <v>35900</v>
      </c>
      <c r="E69" s="339">
        <f t="shared" si="1"/>
        <v>36400</v>
      </c>
    </row>
    <row r="70" spans="1:5" s="22" customFormat="1" ht="15.75" customHeight="1">
      <c r="A70" s="66" t="s">
        <v>13</v>
      </c>
      <c r="B70" s="23" t="s">
        <v>729</v>
      </c>
      <c r="C70" s="24" t="s">
        <v>728</v>
      </c>
      <c r="D70" s="334">
        <v>33900</v>
      </c>
      <c r="E70" s="331">
        <f t="shared" si="1"/>
        <v>34400</v>
      </c>
    </row>
    <row r="71" spans="1:5" s="321" customFormat="1" ht="15.75" customHeight="1">
      <c r="A71" s="70" t="s">
        <v>13</v>
      </c>
      <c r="B71" s="354" t="s">
        <v>605</v>
      </c>
      <c r="C71" s="319" t="s">
        <v>727</v>
      </c>
      <c r="D71" s="329">
        <v>35900</v>
      </c>
      <c r="E71" s="339">
        <f t="shared" si="1"/>
        <v>36400</v>
      </c>
    </row>
    <row r="72" spans="1:5" s="22" customFormat="1" ht="15.75" customHeight="1">
      <c r="A72" s="66" t="s">
        <v>40</v>
      </c>
      <c r="B72" s="23" t="s">
        <v>729</v>
      </c>
      <c r="C72" s="24" t="s">
        <v>728</v>
      </c>
      <c r="D72" s="334">
        <v>33900</v>
      </c>
      <c r="E72" s="331">
        <f t="shared" si="1"/>
        <v>34400</v>
      </c>
    </row>
    <row r="73" spans="1:5" s="321" customFormat="1" ht="15.75" customHeight="1">
      <c r="A73" s="70" t="s">
        <v>602</v>
      </c>
      <c r="B73" s="354" t="s">
        <v>605</v>
      </c>
      <c r="C73" s="319" t="s">
        <v>727</v>
      </c>
      <c r="D73" s="329">
        <v>35900</v>
      </c>
      <c r="E73" s="339">
        <f t="shared" si="1"/>
        <v>36400</v>
      </c>
    </row>
    <row r="74" spans="1:5" s="22" customFormat="1" ht="15.75" customHeight="1">
      <c r="A74" s="66" t="s">
        <v>14</v>
      </c>
      <c r="B74" s="23" t="s">
        <v>729</v>
      </c>
      <c r="C74" s="24" t="s">
        <v>728</v>
      </c>
      <c r="D74" s="334">
        <v>33900</v>
      </c>
      <c r="E74" s="331">
        <f t="shared" si="1"/>
        <v>34400</v>
      </c>
    </row>
    <row r="75" spans="1:5" s="321" customFormat="1" ht="15.75" customHeight="1">
      <c r="A75" s="70" t="s">
        <v>603</v>
      </c>
      <c r="B75" s="354" t="s">
        <v>605</v>
      </c>
      <c r="C75" s="319" t="s">
        <v>727</v>
      </c>
      <c r="D75" s="329">
        <v>35900</v>
      </c>
      <c r="E75" s="339">
        <f t="shared" si="1"/>
        <v>36400</v>
      </c>
    </row>
    <row r="76" spans="1:5" s="22" customFormat="1" ht="15.75" customHeight="1">
      <c r="A76" s="70" t="s">
        <v>15</v>
      </c>
      <c r="B76" s="23" t="s">
        <v>730</v>
      </c>
      <c r="C76" s="24" t="s">
        <v>728</v>
      </c>
      <c r="D76" s="334">
        <v>33900</v>
      </c>
      <c r="E76" s="331">
        <f t="shared" si="1"/>
        <v>34400</v>
      </c>
    </row>
    <row r="77" spans="1:5" s="321" customFormat="1" ht="15.75" customHeight="1">
      <c r="A77" s="70" t="s">
        <v>15</v>
      </c>
      <c r="B77" s="23" t="s">
        <v>730</v>
      </c>
      <c r="C77" s="319" t="s">
        <v>727</v>
      </c>
      <c r="D77" s="329">
        <v>35900</v>
      </c>
      <c r="E77" s="339">
        <f t="shared" si="1"/>
        <v>36400</v>
      </c>
    </row>
    <row r="78" spans="1:5" s="22" customFormat="1" ht="15.75" customHeight="1">
      <c r="A78" s="67" t="s">
        <v>43</v>
      </c>
      <c r="B78" s="23" t="s">
        <v>730</v>
      </c>
      <c r="C78" s="24" t="s">
        <v>728</v>
      </c>
      <c r="D78" s="334">
        <v>33900</v>
      </c>
      <c r="E78" s="331">
        <f t="shared" si="1"/>
        <v>34400</v>
      </c>
    </row>
    <row r="79" spans="1:5" s="321" customFormat="1" ht="15.75" customHeight="1">
      <c r="A79" s="317" t="s">
        <v>43</v>
      </c>
      <c r="B79" s="23" t="s">
        <v>730</v>
      </c>
      <c r="C79" s="319" t="s">
        <v>727</v>
      </c>
      <c r="D79" s="329">
        <v>35900</v>
      </c>
      <c r="E79" s="339">
        <f t="shared" si="1"/>
        <v>36400</v>
      </c>
    </row>
    <row r="80" spans="1:5" s="22" customFormat="1" ht="15.75" customHeight="1">
      <c r="A80" s="67" t="s">
        <v>44</v>
      </c>
      <c r="B80" s="23" t="s">
        <v>730</v>
      </c>
      <c r="C80" s="24" t="s">
        <v>728</v>
      </c>
      <c r="D80" s="334">
        <v>33900</v>
      </c>
      <c r="E80" s="331">
        <f t="shared" si="1"/>
        <v>34400</v>
      </c>
    </row>
    <row r="81" spans="1:5" s="321" customFormat="1" ht="15.75" customHeight="1">
      <c r="A81" s="317" t="s">
        <v>604</v>
      </c>
      <c r="B81" s="23" t="s">
        <v>730</v>
      </c>
      <c r="C81" s="319" t="s">
        <v>727</v>
      </c>
      <c r="D81" s="329">
        <v>35900</v>
      </c>
      <c r="E81" s="339">
        <f t="shared" si="1"/>
        <v>36400</v>
      </c>
    </row>
    <row r="82" spans="1:5" s="22" customFormat="1" ht="15.75" customHeight="1">
      <c r="A82" s="67" t="s">
        <v>45</v>
      </c>
      <c r="B82" s="23" t="s">
        <v>730</v>
      </c>
      <c r="C82" s="24" t="s">
        <v>728</v>
      </c>
      <c r="D82" s="334">
        <v>33900</v>
      </c>
      <c r="E82" s="331">
        <f t="shared" si="1"/>
        <v>34400</v>
      </c>
    </row>
    <row r="83" spans="1:5" s="321" customFormat="1" ht="15.75" customHeight="1">
      <c r="A83" s="317" t="s">
        <v>45</v>
      </c>
      <c r="B83" s="23" t="s">
        <v>730</v>
      </c>
      <c r="C83" s="319" t="s">
        <v>727</v>
      </c>
      <c r="D83" s="329">
        <v>35900</v>
      </c>
      <c r="E83" s="339">
        <f t="shared" si="1"/>
        <v>36400</v>
      </c>
    </row>
    <row r="84" spans="1:5" s="22" customFormat="1" ht="15.75" customHeight="1">
      <c r="A84" s="71" t="s">
        <v>46</v>
      </c>
      <c r="B84" s="23" t="s">
        <v>730</v>
      </c>
      <c r="C84" s="24" t="s">
        <v>728</v>
      </c>
      <c r="D84" s="334">
        <v>33900</v>
      </c>
      <c r="E84" s="331">
        <f t="shared" si="1"/>
        <v>34400</v>
      </c>
    </row>
    <row r="85" spans="1:5" s="22" customFormat="1" ht="15.75" customHeight="1">
      <c r="A85" s="71" t="s">
        <v>48</v>
      </c>
      <c r="B85" s="23" t="s">
        <v>730</v>
      </c>
      <c r="C85" s="24" t="s">
        <v>728</v>
      </c>
      <c r="D85" s="334">
        <v>33900</v>
      </c>
      <c r="E85" s="331">
        <f t="shared" si="1"/>
        <v>34400</v>
      </c>
    </row>
    <row r="86" spans="1:5" s="22" customFormat="1" ht="15.75" customHeight="1">
      <c r="A86" s="71" t="s">
        <v>49</v>
      </c>
      <c r="B86" s="23" t="s">
        <v>730</v>
      </c>
      <c r="C86" s="24" t="s">
        <v>728</v>
      </c>
      <c r="D86" s="334">
        <v>33900</v>
      </c>
      <c r="E86" s="331">
        <f t="shared" si="1"/>
        <v>34400</v>
      </c>
    </row>
    <row r="87" spans="1:5" s="22" customFormat="1" ht="15.75" customHeight="1">
      <c r="A87" s="71" t="s">
        <v>52</v>
      </c>
      <c r="B87" s="23" t="s">
        <v>730</v>
      </c>
      <c r="C87" s="24" t="s">
        <v>728</v>
      </c>
      <c r="D87" s="334">
        <v>33900</v>
      </c>
      <c r="E87" s="331">
        <f t="shared" si="1"/>
        <v>34400</v>
      </c>
    </row>
    <row r="88" spans="1:5" s="22" customFormat="1" ht="15.75" customHeight="1">
      <c r="A88" s="71" t="s">
        <v>50</v>
      </c>
      <c r="B88" s="23" t="s">
        <v>730</v>
      </c>
      <c r="C88" s="24" t="s">
        <v>728</v>
      </c>
      <c r="D88" s="334">
        <v>33900</v>
      </c>
      <c r="E88" s="331">
        <f t="shared" si="1"/>
        <v>34400</v>
      </c>
    </row>
    <row r="89" spans="1:5" s="22" customFormat="1" ht="15.75" customHeight="1">
      <c r="A89" s="67" t="s">
        <v>79</v>
      </c>
      <c r="B89" s="23" t="s">
        <v>730</v>
      </c>
      <c r="C89" s="24" t="s">
        <v>728</v>
      </c>
      <c r="D89" s="334">
        <v>33900</v>
      </c>
      <c r="E89" s="331">
        <f t="shared" si="1"/>
        <v>34400</v>
      </c>
    </row>
    <row r="90" spans="1:5" s="22" customFormat="1" ht="15.75" customHeight="1">
      <c r="A90" s="67" t="s">
        <v>495</v>
      </c>
      <c r="B90" s="27" t="s">
        <v>482</v>
      </c>
      <c r="C90" s="144" t="s">
        <v>192</v>
      </c>
      <c r="D90" s="328">
        <v>40900</v>
      </c>
      <c r="E90" s="339">
        <f t="shared" si="1"/>
        <v>41400</v>
      </c>
    </row>
    <row r="91" spans="1:5" s="22" customFormat="1" ht="15.75" customHeight="1">
      <c r="A91" s="67" t="s">
        <v>496</v>
      </c>
      <c r="B91" s="27" t="s">
        <v>483</v>
      </c>
      <c r="C91" s="144" t="s">
        <v>192</v>
      </c>
      <c r="D91" s="328">
        <v>43000</v>
      </c>
      <c r="E91" s="339">
        <f t="shared" si="1"/>
        <v>43500</v>
      </c>
    </row>
    <row r="92" spans="1:5" s="22" customFormat="1" ht="15.75" customHeight="1" thickBot="1">
      <c r="A92" s="67" t="s">
        <v>497</v>
      </c>
      <c r="B92" s="27" t="s">
        <v>484</v>
      </c>
      <c r="C92" s="144" t="s">
        <v>192</v>
      </c>
      <c r="D92" s="328">
        <v>43000</v>
      </c>
      <c r="E92" s="339">
        <f t="shared" si="1"/>
        <v>43500</v>
      </c>
    </row>
    <row r="93" spans="1:5" s="28" customFormat="1" ht="24.75" customHeight="1" thickBot="1">
      <c r="A93" s="574" t="s">
        <v>99</v>
      </c>
      <c r="B93" s="575"/>
      <c r="C93" s="575"/>
      <c r="D93" s="575"/>
      <c r="E93" s="576"/>
    </row>
    <row r="94" spans="1:5" s="28" customFormat="1" ht="15.75" customHeight="1" thickBot="1">
      <c r="A94" s="333"/>
      <c r="B94" s="326"/>
      <c r="C94" s="326"/>
      <c r="D94" s="326"/>
      <c r="E94" s="327"/>
    </row>
    <row r="95" spans="1:5" s="243" customFormat="1" ht="19.5" customHeight="1">
      <c r="A95" s="266" t="s">
        <v>5</v>
      </c>
      <c r="B95" s="267"/>
      <c r="C95" s="268"/>
      <c r="D95" s="269"/>
      <c r="E95" s="270"/>
    </row>
    <row r="96" spans="1:5" s="15" customFormat="1" ht="15.75" customHeight="1">
      <c r="A96" s="66" t="s">
        <v>541</v>
      </c>
      <c r="B96" s="27">
        <v>6</v>
      </c>
      <c r="C96" s="32" t="s">
        <v>479</v>
      </c>
      <c r="D96" s="328">
        <v>34900</v>
      </c>
      <c r="E96" s="331">
        <f aca="true" t="shared" si="2" ref="E96:E135">SUM(D96+500)</f>
        <v>35400</v>
      </c>
    </row>
    <row r="97" spans="1:5" s="15" customFormat="1" ht="15.75" customHeight="1">
      <c r="A97" s="67" t="s">
        <v>193</v>
      </c>
      <c r="B97" s="27" t="s">
        <v>77</v>
      </c>
      <c r="C97" s="32" t="s">
        <v>6</v>
      </c>
      <c r="D97" s="328">
        <v>31400</v>
      </c>
      <c r="E97" s="331">
        <f t="shared" si="2"/>
        <v>31900</v>
      </c>
    </row>
    <row r="98" spans="1:5" s="15" customFormat="1" ht="15.75" customHeight="1">
      <c r="A98" s="67" t="s">
        <v>501</v>
      </c>
      <c r="B98" s="27">
        <v>6</v>
      </c>
      <c r="C98" s="32" t="s">
        <v>479</v>
      </c>
      <c r="D98" s="328">
        <v>34900</v>
      </c>
      <c r="E98" s="331">
        <f t="shared" si="2"/>
        <v>35400</v>
      </c>
    </row>
    <row r="99" spans="1:5" s="15" customFormat="1" ht="15.75" customHeight="1">
      <c r="A99" s="67" t="s">
        <v>194</v>
      </c>
      <c r="B99" s="27" t="s">
        <v>77</v>
      </c>
      <c r="C99" s="32" t="s">
        <v>6</v>
      </c>
      <c r="D99" s="328">
        <v>31400</v>
      </c>
      <c r="E99" s="331">
        <f t="shared" si="2"/>
        <v>31900</v>
      </c>
    </row>
    <row r="100" spans="1:5" s="15" customFormat="1" ht="15.75" customHeight="1">
      <c r="A100" s="67" t="s">
        <v>195</v>
      </c>
      <c r="B100" s="27">
        <v>11.7</v>
      </c>
      <c r="C100" s="32" t="s">
        <v>6</v>
      </c>
      <c r="D100" s="328">
        <v>29900</v>
      </c>
      <c r="E100" s="331">
        <f t="shared" si="2"/>
        <v>30400</v>
      </c>
    </row>
    <row r="101" spans="1:5" s="15" customFormat="1" ht="15.75" customHeight="1">
      <c r="A101" s="67" t="s">
        <v>196</v>
      </c>
      <c r="B101" s="27">
        <v>11.7</v>
      </c>
      <c r="C101" s="32" t="s">
        <v>6</v>
      </c>
      <c r="D101" s="328">
        <v>29900</v>
      </c>
      <c r="E101" s="331">
        <f t="shared" si="2"/>
        <v>30400</v>
      </c>
    </row>
    <row r="102" spans="1:5" s="15" customFormat="1" ht="15.75" customHeight="1">
      <c r="A102" s="67" t="s">
        <v>468</v>
      </c>
      <c r="B102" s="27">
        <v>11.7</v>
      </c>
      <c r="C102" s="32" t="s">
        <v>6</v>
      </c>
      <c r="D102" s="328">
        <v>29900</v>
      </c>
      <c r="E102" s="331">
        <f t="shared" si="2"/>
        <v>30400</v>
      </c>
    </row>
    <row r="103" spans="1:5" s="15" customFormat="1" ht="15.75" customHeight="1">
      <c r="A103" s="67" t="s">
        <v>197</v>
      </c>
      <c r="B103" s="27">
        <v>11.7</v>
      </c>
      <c r="C103" s="32" t="s">
        <v>6</v>
      </c>
      <c r="D103" s="328">
        <v>29900</v>
      </c>
      <c r="E103" s="331">
        <f t="shared" si="2"/>
        <v>30400</v>
      </c>
    </row>
    <row r="104" spans="1:5" s="15" customFormat="1" ht="15.75" customHeight="1">
      <c r="A104" s="67" t="s">
        <v>260</v>
      </c>
      <c r="B104" s="27">
        <v>11.7</v>
      </c>
      <c r="C104" s="32" t="s">
        <v>6</v>
      </c>
      <c r="D104" s="328">
        <v>29900</v>
      </c>
      <c r="E104" s="331">
        <f t="shared" si="2"/>
        <v>30400</v>
      </c>
    </row>
    <row r="105" spans="1:5" s="15" customFormat="1" ht="15.75" customHeight="1">
      <c r="A105" s="67" t="s">
        <v>261</v>
      </c>
      <c r="B105" s="27">
        <v>11.7</v>
      </c>
      <c r="C105" s="32" t="s">
        <v>6</v>
      </c>
      <c r="D105" s="328">
        <v>29900</v>
      </c>
      <c r="E105" s="331">
        <f t="shared" si="2"/>
        <v>30400</v>
      </c>
    </row>
    <row r="106" spans="1:5" s="15" customFormat="1" ht="15.75" customHeight="1">
      <c r="A106" s="67" t="s">
        <v>262</v>
      </c>
      <c r="B106" s="27">
        <v>11.7</v>
      </c>
      <c r="C106" s="32" t="s">
        <v>6</v>
      </c>
      <c r="D106" s="328">
        <v>29900</v>
      </c>
      <c r="E106" s="331">
        <f t="shared" si="2"/>
        <v>30400</v>
      </c>
    </row>
    <row r="107" spans="1:5" s="15" customFormat="1" ht="15.75" customHeight="1">
      <c r="A107" s="67" t="s">
        <v>263</v>
      </c>
      <c r="B107" s="27">
        <v>11.7</v>
      </c>
      <c r="C107" s="32" t="s">
        <v>6</v>
      </c>
      <c r="D107" s="328">
        <v>29900</v>
      </c>
      <c r="E107" s="331">
        <f t="shared" si="2"/>
        <v>30400</v>
      </c>
    </row>
    <row r="108" spans="1:5" s="15" customFormat="1" ht="15.75" customHeight="1">
      <c r="A108" s="67" t="s">
        <v>198</v>
      </c>
      <c r="B108" s="27">
        <v>11.7</v>
      </c>
      <c r="C108" s="32" t="s">
        <v>6</v>
      </c>
      <c r="D108" s="328">
        <v>30900</v>
      </c>
      <c r="E108" s="331">
        <f t="shared" si="2"/>
        <v>31400</v>
      </c>
    </row>
    <row r="109" spans="1:5" s="15" customFormat="1" ht="15.75" customHeight="1">
      <c r="A109" s="67" t="s">
        <v>264</v>
      </c>
      <c r="B109" s="27">
        <v>11.7</v>
      </c>
      <c r="C109" s="32" t="s">
        <v>6</v>
      </c>
      <c r="D109" s="328">
        <v>30900</v>
      </c>
      <c r="E109" s="331">
        <f t="shared" si="2"/>
        <v>31400</v>
      </c>
    </row>
    <row r="110" spans="1:5" s="15" customFormat="1" ht="15.75" customHeight="1">
      <c r="A110" s="67" t="s">
        <v>265</v>
      </c>
      <c r="B110" s="27">
        <v>11.7</v>
      </c>
      <c r="C110" s="32" t="s">
        <v>6</v>
      </c>
      <c r="D110" s="328">
        <v>30900</v>
      </c>
      <c r="E110" s="331">
        <f t="shared" si="2"/>
        <v>31400</v>
      </c>
    </row>
    <row r="111" spans="1:5" s="15" customFormat="1" ht="15.75" customHeight="1">
      <c r="A111" s="67" t="s">
        <v>266</v>
      </c>
      <c r="B111" s="27">
        <v>11.7</v>
      </c>
      <c r="C111" s="32" t="s">
        <v>6</v>
      </c>
      <c r="D111" s="328">
        <v>30900</v>
      </c>
      <c r="E111" s="331">
        <f t="shared" si="2"/>
        <v>31400</v>
      </c>
    </row>
    <row r="112" spans="1:5" s="15" customFormat="1" ht="15.75" customHeight="1">
      <c r="A112" s="67" t="s">
        <v>267</v>
      </c>
      <c r="B112" s="27">
        <v>11.7</v>
      </c>
      <c r="C112" s="32" t="s">
        <v>6</v>
      </c>
      <c r="D112" s="328">
        <v>30900</v>
      </c>
      <c r="E112" s="331">
        <f t="shared" si="2"/>
        <v>31400</v>
      </c>
    </row>
    <row r="113" spans="1:5" s="243" customFormat="1" ht="19.5" customHeight="1">
      <c r="A113" s="242" t="s">
        <v>38</v>
      </c>
      <c r="B113" s="21"/>
      <c r="C113" s="21"/>
      <c r="D113" s="21"/>
      <c r="E113" s="69"/>
    </row>
    <row r="114" spans="1:5" s="15" customFormat="1" ht="15.75" customHeight="1">
      <c r="A114" s="67" t="s">
        <v>199</v>
      </c>
      <c r="B114" s="27" t="s">
        <v>8</v>
      </c>
      <c r="C114" s="32" t="s">
        <v>6</v>
      </c>
      <c r="D114" s="334">
        <v>30900</v>
      </c>
      <c r="E114" s="331">
        <f t="shared" si="2"/>
        <v>31400</v>
      </c>
    </row>
    <row r="115" spans="1:7" s="15" customFormat="1" ht="15.75" customHeight="1">
      <c r="A115" s="67" t="s">
        <v>200</v>
      </c>
      <c r="B115" s="27" t="s">
        <v>8</v>
      </c>
      <c r="C115" s="32" t="s">
        <v>6</v>
      </c>
      <c r="D115" s="334">
        <v>30900</v>
      </c>
      <c r="E115" s="331">
        <f t="shared" si="2"/>
        <v>31400</v>
      </c>
      <c r="G115" s="344"/>
    </row>
    <row r="116" spans="1:7" s="15" customFormat="1" ht="15.75" customHeight="1">
      <c r="A116" s="67" t="s">
        <v>84</v>
      </c>
      <c r="B116" s="27" t="s">
        <v>8</v>
      </c>
      <c r="C116" s="32" t="s">
        <v>6</v>
      </c>
      <c r="D116" s="334">
        <v>29700</v>
      </c>
      <c r="E116" s="331">
        <f t="shared" si="2"/>
        <v>30200</v>
      </c>
      <c r="G116" s="344"/>
    </row>
    <row r="117" spans="1:7" s="15" customFormat="1" ht="15.75" customHeight="1">
      <c r="A117" s="67" t="s">
        <v>67</v>
      </c>
      <c r="B117" s="27" t="s">
        <v>8</v>
      </c>
      <c r="C117" s="32" t="s">
        <v>6</v>
      </c>
      <c r="D117" s="334">
        <v>29500</v>
      </c>
      <c r="E117" s="331">
        <f t="shared" si="2"/>
        <v>30000</v>
      </c>
      <c r="G117" s="344"/>
    </row>
    <row r="118" spans="1:7" s="15" customFormat="1" ht="15.75" customHeight="1">
      <c r="A118" s="67" t="s">
        <v>66</v>
      </c>
      <c r="B118" s="27" t="s">
        <v>8</v>
      </c>
      <c r="C118" s="32" t="s">
        <v>6</v>
      </c>
      <c r="D118" s="334">
        <v>29500</v>
      </c>
      <c r="E118" s="331">
        <f t="shared" si="2"/>
        <v>30000</v>
      </c>
      <c r="G118" s="344"/>
    </row>
    <row r="119" spans="1:7" s="15" customFormat="1" ht="15.75" customHeight="1" thickBot="1">
      <c r="A119" s="246" t="s">
        <v>68</v>
      </c>
      <c r="B119" s="247" t="s">
        <v>8</v>
      </c>
      <c r="C119" s="248" t="s">
        <v>6</v>
      </c>
      <c r="D119" s="341">
        <v>29500</v>
      </c>
      <c r="E119" s="332">
        <f t="shared" si="2"/>
        <v>30000</v>
      </c>
      <c r="G119" s="344"/>
    </row>
    <row r="120" spans="1:5" s="265" customFormat="1" ht="15.75" customHeight="1" thickBot="1">
      <c r="A120" s="237"/>
      <c r="B120" s="254"/>
      <c r="C120" s="239"/>
      <c r="D120" s="232"/>
      <c r="E120" s="258"/>
    </row>
    <row r="121" spans="1:5" s="15" customFormat="1" ht="15.75" customHeight="1">
      <c r="A121" s="58" t="s">
        <v>0</v>
      </c>
      <c r="B121" s="59" t="s">
        <v>1</v>
      </c>
      <c r="C121" s="60" t="s">
        <v>4</v>
      </c>
      <c r="D121" s="61" t="s">
        <v>3</v>
      </c>
      <c r="E121" s="62" t="s">
        <v>3</v>
      </c>
    </row>
    <row r="122" spans="1:5" s="15" customFormat="1" ht="15.75" customHeight="1">
      <c r="A122" s="63"/>
      <c r="B122" s="17" t="s">
        <v>2</v>
      </c>
      <c r="C122" s="16"/>
      <c r="D122" s="18" t="s">
        <v>61</v>
      </c>
      <c r="E122" s="64" t="s">
        <v>60</v>
      </c>
    </row>
    <row r="123" spans="1:5" s="243" customFormat="1" ht="19.5" customHeight="1">
      <c r="A123" s="242" t="s">
        <v>259</v>
      </c>
      <c r="B123" s="21"/>
      <c r="C123" s="21"/>
      <c r="D123" s="21"/>
      <c r="E123" s="69"/>
    </row>
    <row r="124" spans="1:5" s="15" customFormat="1" ht="15.75" customHeight="1">
      <c r="A124" s="72" t="s">
        <v>473</v>
      </c>
      <c r="B124" s="36" t="s">
        <v>8</v>
      </c>
      <c r="C124" s="24" t="s">
        <v>6</v>
      </c>
      <c r="D124" s="328">
        <v>34500</v>
      </c>
      <c r="E124" s="331">
        <f t="shared" si="2"/>
        <v>35000</v>
      </c>
    </row>
    <row r="125" spans="1:5" s="243" customFormat="1" ht="19.5" customHeight="1">
      <c r="A125" s="242" t="s">
        <v>37</v>
      </c>
      <c r="B125" s="19"/>
      <c r="C125" s="20"/>
      <c r="D125" s="21"/>
      <c r="E125" s="69"/>
    </row>
    <row r="126" spans="1:5" s="15" customFormat="1" ht="15.75" customHeight="1">
      <c r="A126" s="70" t="s">
        <v>643</v>
      </c>
      <c r="B126" s="477" t="s">
        <v>8</v>
      </c>
      <c r="C126" s="319" t="s">
        <v>6</v>
      </c>
      <c r="D126" s="329">
        <v>27800</v>
      </c>
      <c r="E126" s="339">
        <f t="shared" si="2"/>
        <v>28300</v>
      </c>
    </row>
    <row r="127" spans="1:5" s="15" customFormat="1" ht="15.75" customHeight="1">
      <c r="A127" s="70" t="s">
        <v>644</v>
      </c>
      <c r="B127" s="477">
        <v>11.7</v>
      </c>
      <c r="C127" s="319" t="s">
        <v>6</v>
      </c>
      <c r="D127" s="329">
        <v>29800</v>
      </c>
      <c r="E127" s="339">
        <f t="shared" si="2"/>
        <v>30300</v>
      </c>
    </row>
    <row r="128" spans="1:5" s="15" customFormat="1" ht="15.75" customHeight="1">
      <c r="A128" s="66" t="s">
        <v>98</v>
      </c>
      <c r="B128" s="36" t="s">
        <v>8</v>
      </c>
      <c r="C128" s="24" t="s">
        <v>6</v>
      </c>
      <c r="D128" s="328">
        <v>31900</v>
      </c>
      <c r="E128" s="331">
        <f t="shared" si="2"/>
        <v>32400</v>
      </c>
    </row>
    <row r="129" spans="1:5" s="15" customFormat="1" ht="15.75" customHeight="1">
      <c r="A129" s="66" t="s">
        <v>69</v>
      </c>
      <c r="B129" s="36">
        <v>11.7</v>
      </c>
      <c r="C129" s="24" t="s">
        <v>6</v>
      </c>
      <c r="D129" s="328">
        <v>33500</v>
      </c>
      <c r="E129" s="331">
        <f t="shared" si="2"/>
        <v>34000</v>
      </c>
    </row>
    <row r="130" spans="1:5" s="15" customFormat="1" ht="15.75" customHeight="1">
      <c r="A130" s="67" t="s">
        <v>54</v>
      </c>
      <c r="B130" s="27">
        <v>11.7</v>
      </c>
      <c r="C130" s="32" t="s">
        <v>6</v>
      </c>
      <c r="D130" s="328">
        <v>31900</v>
      </c>
      <c r="E130" s="331">
        <f t="shared" si="2"/>
        <v>32400</v>
      </c>
    </row>
    <row r="131" spans="1:5" s="15" customFormat="1" ht="15.75" customHeight="1">
      <c r="A131" s="67" t="s">
        <v>54</v>
      </c>
      <c r="B131" s="27" t="s">
        <v>601</v>
      </c>
      <c r="C131" s="32" t="s">
        <v>6</v>
      </c>
      <c r="D131" s="328">
        <v>29900</v>
      </c>
      <c r="E131" s="331">
        <f t="shared" si="2"/>
        <v>30400</v>
      </c>
    </row>
    <row r="132" spans="1:5" s="15" customFormat="1" ht="15.75" customHeight="1">
      <c r="A132" s="67" t="s">
        <v>51</v>
      </c>
      <c r="B132" s="27">
        <v>11.7</v>
      </c>
      <c r="C132" s="32" t="s">
        <v>6</v>
      </c>
      <c r="D132" s="328">
        <v>31400</v>
      </c>
      <c r="E132" s="331">
        <f t="shared" si="2"/>
        <v>31900</v>
      </c>
    </row>
    <row r="133" spans="1:5" s="15" customFormat="1" ht="15.75" customHeight="1">
      <c r="A133" s="67" t="s">
        <v>90</v>
      </c>
      <c r="B133" s="27">
        <v>11.7</v>
      </c>
      <c r="C133" s="32" t="s">
        <v>6</v>
      </c>
      <c r="D133" s="328">
        <v>31400</v>
      </c>
      <c r="E133" s="331">
        <f t="shared" si="2"/>
        <v>31900</v>
      </c>
    </row>
    <row r="134" spans="1:5" s="243" customFormat="1" ht="15.75" customHeight="1">
      <c r="A134" s="67" t="s">
        <v>90</v>
      </c>
      <c r="B134" s="27" t="s">
        <v>601</v>
      </c>
      <c r="C134" s="32" t="s">
        <v>6</v>
      </c>
      <c r="D134" s="328">
        <v>28400</v>
      </c>
      <c r="E134" s="331">
        <f t="shared" si="2"/>
        <v>28900</v>
      </c>
    </row>
    <row r="135" spans="1:5" s="15" customFormat="1" ht="15.75" customHeight="1">
      <c r="A135" s="71" t="s">
        <v>92</v>
      </c>
      <c r="B135" s="227">
        <v>11.7</v>
      </c>
      <c r="C135" s="228" t="s">
        <v>6</v>
      </c>
      <c r="D135" s="335">
        <v>31400</v>
      </c>
      <c r="E135" s="340">
        <f t="shared" si="2"/>
        <v>31900</v>
      </c>
    </row>
    <row r="136" spans="1:5" s="15" customFormat="1" ht="15.75" customHeight="1">
      <c r="A136" s="250" t="s">
        <v>642</v>
      </c>
      <c r="B136" s="478"/>
      <c r="C136" s="479"/>
      <c r="D136" s="251"/>
      <c r="E136" s="252"/>
    </row>
    <row r="137" spans="1:5" s="243" customFormat="1" ht="15.75" customHeight="1">
      <c r="A137" s="480" t="s">
        <v>645</v>
      </c>
      <c r="B137" s="318">
        <v>6</v>
      </c>
      <c r="C137" s="481" t="s">
        <v>6</v>
      </c>
      <c r="D137" s="330">
        <v>26900</v>
      </c>
      <c r="E137" s="482">
        <f>SUM(D137+500)</f>
        <v>27400</v>
      </c>
    </row>
    <row r="138" spans="1:5" s="15" customFormat="1" ht="15.75" customHeight="1">
      <c r="A138" s="483" t="s">
        <v>646</v>
      </c>
      <c r="B138" s="354">
        <v>6</v>
      </c>
      <c r="C138" s="319" t="s">
        <v>6</v>
      </c>
      <c r="D138" s="329">
        <v>26900</v>
      </c>
      <c r="E138" s="316">
        <f>SUM(D138+500)</f>
        <v>27400</v>
      </c>
    </row>
    <row r="139" spans="1:5" s="15" customFormat="1" ht="15.75" customHeight="1">
      <c r="A139" s="483" t="s">
        <v>641</v>
      </c>
      <c r="B139" s="354">
        <v>6</v>
      </c>
      <c r="C139" s="319" t="s">
        <v>6</v>
      </c>
      <c r="D139" s="329">
        <v>29900</v>
      </c>
      <c r="E139" s="316">
        <f>SUM(D139+500)</f>
        <v>30400</v>
      </c>
    </row>
    <row r="140" spans="1:5" s="243" customFormat="1" ht="15.75" customHeight="1">
      <c r="A140" s="66" t="s">
        <v>73</v>
      </c>
      <c r="B140" s="23">
        <v>6</v>
      </c>
      <c r="C140" s="24" t="s">
        <v>6</v>
      </c>
      <c r="D140" s="328">
        <v>29700</v>
      </c>
      <c r="E140" s="331">
        <f>SUM(D140+500)</f>
        <v>30200</v>
      </c>
    </row>
    <row r="141" spans="1:5" s="15" customFormat="1" ht="15.75" customHeight="1">
      <c r="A141" s="67" t="s">
        <v>74</v>
      </c>
      <c r="B141" s="26">
        <v>6</v>
      </c>
      <c r="C141" s="32" t="s">
        <v>6</v>
      </c>
      <c r="D141" s="328">
        <v>29700</v>
      </c>
      <c r="E141" s="331">
        <f>SUM(D141+500)</f>
        <v>30200</v>
      </c>
    </row>
    <row r="142" spans="1:5" s="15" customFormat="1" ht="15.75" customHeight="1">
      <c r="A142" s="242" t="s">
        <v>39</v>
      </c>
      <c r="B142" s="19"/>
      <c r="C142" s="20"/>
      <c r="D142" s="21"/>
      <c r="E142" s="69"/>
    </row>
    <row r="143" spans="1:5" s="15" customFormat="1" ht="15.75" customHeight="1">
      <c r="A143" s="67" t="s">
        <v>53</v>
      </c>
      <c r="B143" s="27">
        <v>11.7</v>
      </c>
      <c r="C143" s="32" t="s">
        <v>6</v>
      </c>
      <c r="D143" s="328">
        <v>30400</v>
      </c>
      <c r="E143" s="331">
        <f>SUM(D143+500)</f>
        <v>30900</v>
      </c>
    </row>
    <row r="144" spans="1:5" s="15" customFormat="1" ht="15.75" customHeight="1">
      <c r="A144" s="67" t="s">
        <v>59</v>
      </c>
      <c r="B144" s="27">
        <v>11.7</v>
      </c>
      <c r="C144" s="32" t="s">
        <v>6</v>
      </c>
      <c r="D144" s="328">
        <v>30400</v>
      </c>
      <c r="E144" s="331">
        <f>SUM(D144+500)</f>
        <v>30900</v>
      </c>
    </row>
    <row r="145" spans="1:5" s="15" customFormat="1" ht="15.75" customHeight="1">
      <c r="A145" s="242" t="s">
        <v>121</v>
      </c>
      <c r="B145" s="19"/>
      <c r="C145" s="20"/>
      <c r="D145" s="21"/>
      <c r="E145" s="69"/>
    </row>
    <row r="146" spans="1:5" ht="15">
      <c r="A146" s="71" t="s">
        <v>239</v>
      </c>
      <c r="B146" s="227" t="s">
        <v>651</v>
      </c>
      <c r="C146" s="228" t="s">
        <v>240</v>
      </c>
      <c r="D146" s="334">
        <v>27500</v>
      </c>
      <c r="E146" s="331" t="s">
        <v>8</v>
      </c>
    </row>
    <row r="147" spans="1:5" ht="15.75" thickBot="1">
      <c r="A147" s="246" t="s">
        <v>586</v>
      </c>
      <c r="B147" s="441">
        <v>4</v>
      </c>
      <c r="C147" s="248" t="s">
        <v>240</v>
      </c>
      <c r="D147" s="334">
        <v>33000</v>
      </c>
      <c r="E147" s="331">
        <f>SUM(D147+1000)</f>
        <v>34000</v>
      </c>
    </row>
    <row r="148" spans="1:6" ht="20.25">
      <c r="A148" s="10"/>
      <c r="D148" s="560">
        <v>40694</v>
      </c>
      <c r="E148" s="561"/>
      <c r="F148" s="476"/>
    </row>
    <row r="149" ht="12.75">
      <c r="A149" s="11" t="s">
        <v>55</v>
      </c>
    </row>
    <row r="150" ht="12.75">
      <c r="A150" s="10" t="s">
        <v>56</v>
      </c>
    </row>
    <row r="151" ht="12.75">
      <c r="A151" s="10" t="s">
        <v>124</v>
      </c>
    </row>
    <row r="152" ht="12.75">
      <c r="A152" s="10" t="s">
        <v>563</v>
      </c>
    </row>
    <row r="153" ht="15">
      <c r="A153" s="13" t="s">
        <v>78</v>
      </c>
    </row>
    <row r="154" ht="15">
      <c r="A154" s="12" t="s">
        <v>81</v>
      </c>
    </row>
    <row r="155" ht="15">
      <c r="A155" s="12" t="s">
        <v>93</v>
      </c>
    </row>
    <row r="156" ht="15">
      <c r="A156" s="12"/>
    </row>
    <row r="157" ht="15">
      <c r="A157" s="6" t="s">
        <v>171</v>
      </c>
    </row>
  </sheetData>
  <sheetProtection password="C667" sheet="1" objects="1" scenarios="1" selectLockedCells="1" selectUnlockedCells="1"/>
  <mergeCells count="6">
    <mergeCell ref="D148:E148"/>
    <mergeCell ref="A58:E58"/>
    <mergeCell ref="A59:E59"/>
    <mergeCell ref="A60:E60"/>
    <mergeCell ref="A61:E61"/>
    <mergeCell ref="A93:E93"/>
  </mergeCells>
  <printOptions horizontalCentered="1"/>
  <pageMargins left="0.2755905511811024" right="0.2755905511811024" top="0.2" bottom="0.19" header="0.2" footer="0.19"/>
  <pageSetup horizontalDpi="600" verticalDpi="600" orientation="portrait" paperSize="9" scale="79" r:id="rId2"/>
  <rowBreaks count="2" manualBreakCount="2">
    <brk id="62" max="4" man="1"/>
    <brk id="120" max="4" man="1"/>
  </rowBreaks>
  <drawing r:id="rId1"/>
</worksheet>
</file>

<file path=xl/worksheets/sheet4.xml><?xml version="1.0" encoding="utf-8"?>
<worksheet xmlns="http://schemas.openxmlformats.org/spreadsheetml/2006/main" xmlns:r="http://schemas.openxmlformats.org/officeDocument/2006/relationships">
  <sheetPr>
    <tabColor indexed="12"/>
  </sheetPr>
  <dimension ref="A1:E191"/>
  <sheetViews>
    <sheetView view="pageBreakPreview" zoomScaleSheetLayoutView="100" zoomScalePageLayoutView="0" workbookViewId="0" topLeftCell="A1">
      <selection activeCell="A28" sqref="A28"/>
    </sheetView>
  </sheetViews>
  <sheetFormatPr defaultColWidth="9.00390625" defaultRowHeight="12.75"/>
  <cols>
    <col min="1" max="1" width="34.375" style="0" customWidth="1"/>
    <col min="2" max="3" width="16.25390625" style="0" customWidth="1"/>
    <col min="4" max="4" width="20.125" style="0" customWidth="1"/>
  </cols>
  <sheetData>
    <row r="1" spans="1:5" ht="18.75" customHeight="1">
      <c r="A1" s="49"/>
      <c r="B1" s="51"/>
      <c r="C1" s="51"/>
      <c r="D1" s="223" t="s">
        <v>567</v>
      </c>
      <c r="E1" s="197"/>
    </row>
    <row r="2" spans="1:5" ht="18.75" customHeight="1">
      <c r="A2" s="49"/>
      <c r="B2" s="52"/>
      <c r="C2" s="52"/>
      <c r="D2" s="224" t="s">
        <v>546</v>
      </c>
      <c r="E2" s="197"/>
    </row>
    <row r="3" spans="1:5" s="38" customFormat="1" ht="18.75" customHeight="1">
      <c r="A3" s="49"/>
      <c r="B3" s="52"/>
      <c r="C3" s="52"/>
      <c r="D3" s="224" t="s">
        <v>464</v>
      </c>
      <c r="E3" s="197"/>
    </row>
    <row r="4" spans="1:5" s="38" customFormat="1" ht="18.75" customHeight="1">
      <c r="A4" s="49"/>
      <c r="B4" s="52"/>
      <c r="C4" s="52"/>
      <c r="D4" s="224" t="s">
        <v>250</v>
      </c>
      <c r="E4" s="197"/>
    </row>
    <row r="5" spans="1:5" s="38" customFormat="1" ht="9" customHeight="1" thickBot="1">
      <c r="A5" s="49"/>
      <c r="B5" s="52"/>
      <c r="C5" s="52"/>
      <c r="D5" s="52"/>
      <c r="E5" s="197"/>
    </row>
    <row r="6" spans="1:5" ht="3.75" customHeight="1">
      <c r="A6" s="56"/>
      <c r="B6" s="56"/>
      <c r="C6" s="56"/>
      <c r="D6" s="56"/>
      <c r="E6" s="197"/>
    </row>
    <row r="7" ht="6" customHeight="1">
      <c r="E7" s="197"/>
    </row>
    <row r="8" spans="1:5" ht="15">
      <c r="A8" s="345">
        <v>40694</v>
      </c>
      <c r="E8" s="197"/>
    </row>
    <row r="9" spans="1:5" ht="18" customHeight="1">
      <c r="A9" s="577" t="s">
        <v>122</v>
      </c>
      <c r="B9" s="577"/>
      <c r="C9" s="577"/>
      <c r="D9" s="577"/>
      <c r="E9" s="197"/>
    </row>
    <row r="10" spans="1:5" ht="3.75" customHeight="1" thickBot="1">
      <c r="A10" s="39"/>
      <c r="E10" s="197"/>
    </row>
    <row r="11" spans="1:5" ht="28.5" customHeight="1" thickBot="1">
      <c r="A11" s="201" t="s">
        <v>125</v>
      </c>
      <c r="B11" s="403" t="s">
        <v>472</v>
      </c>
      <c r="C11" s="200" t="s">
        <v>587</v>
      </c>
      <c r="D11" s="201" t="s">
        <v>470</v>
      </c>
      <c r="E11" s="197"/>
    </row>
    <row r="12" spans="1:5" ht="17.25" customHeight="1" thickBot="1">
      <c r="A12" s="578" t="s">
        <v>126</v>
      </c>
      <c r="B12" s="557"/>
      <c r="C12" s="557"/>
      <c r="D12" s="558"/>
      <c r="E12" s="197"/>
    </row>
    <row r="13" spans="1:5" ht="15" customHeight="1" thickBot="1">
      <c r="A13" s="199" t="s">
        <v>471</v>
      </c>
      <c r="B13" s="559" t="s">
        <v>469</v>
      </c>
      <c r="C13" s="554"/>
      <c r="D13" s="555"/>
      <c r="E13" s="197"/>
    </row>
    <row r="14" spans="1:5" s="197" customFormat="1" ht="17.25" customHeight="1">
      <c r="A14" s="202" t="s">
        <v>796</v>
      </c>
      <c r="B14" s="206">
        <v>1471</v>
      </c>
      <c r="C14" s="207">
        <v>0.68</v>
      </c>
      <c r="D14" s="202">
        <v>30</v>
      </c>
      <c r="E14" s="198"/>
    </row>
    <row r="15" spans="1:5" s="197" customFormat="1" ht="17.25" customHeight="1">
      <c r="A15" s="203" t="s">
        <v>797</v>
      </c>
      <c r="B15" s="208">
        <v>735</v>
      </c>
      <c r="C15" s="209">
        <v>1.36</v>
      </c>
      <c r="D15" s="203">
        <v>60</v>
      </c>
      <c r="E15" s="198"/>
    </row>
    <row r="16" spans="1:5" s="197" customFormat="1" ht="17.25" customHeight="1">
      <c r="A16" s="336" t="s">
        <v>636</v>
      </c>
      <c r="B16" s="337">
        <v>1150</v>
      </c>
      <c r="C16" s="338">
        <v>0.87</v>
      </c>
      <c r="D16" s="336">
        <v>35</v>
      </c>
      <c r="E16" s="198"/>
    </row>
    <row r="17" spans="1:5" s="197" customFormat="1" ht="17.25" customHeight="1">
      <c r="A17" s="203" t="s">
        <v>637</v>
      </c>
      <c r="B17" s="208">
        <v>575</v>
      </c>
      <c r="C17" s="209">
        <v>1.74</v>
      </c>
      <c r="D17" s="203">
        <v>70</v>
      </c>
      <c r="E17" s="198"/>
    </row>
    <row r="18" spans="1:5" s="197" customFormat="1" ht="17.25" customHeight="1">
      <c r="A18" s="336" t="s">
        <v>638</v>
      </c>
      <c r="B18" s="337">
        <v>944</v>
      </c>
      <c r="C18" s="338">
        <v>1.06</v>
      </c>
      <c r="D18" s="336">
        <v>40</v>
      </c>
      <c r="E18" s="198"/>
    </row>
    <row r="19" spans="1:5" s="197" customFormat="1" ht="17.25" customHeight="1">
      <c r="A19" s="203" t="s">
        <v>639</v>
      </c>
      <c r="B19" s="208">
        <v>472</v>
      </c>
      <c r="C19" s="209">
        <v>2.12</v>
      </c>
      <c r="D19" s="203">
        <v>80</v>
      </c>
      <c r="E19" s="198"/>
    </row>
    <row r="20" spans="1:5" s="197" customFormat="1" ht="17.25" customHeight="1">
      <c r="A20" s="203" t="s">
        <v>632</v>
      </c>
      <c r="B20" s="208">
        <v>775</v>
      </c>
      <c r="C20" s="209">
        <v>1.29</v>
      </c>
      <c r="D20" s="203">
        <v>45</v>
      </c>
      <c r="E20" s="198"/>
    </row>
    <row r="21" spans="1:5" s="197" customFormat="1" ht="17.25" customHeight="1">
      <c r="A21" s="203" t="s">
        <v>633</v>
      </c>
      <c r="B21" s="208">
        <v>388</v>
      </c>
      <c r="C21" s="209">
        <v>2.58</v>
      </c>
      <c r="D21" s="203">
        <v>90</v>
      </c>
      <c r="E21" s="198"/>
    </row>
    <row r="22" spans="1:5" s="197" customFormat="1" ht="17.25" customHeight="1">
      <c r="A22" s="203" t="s">
        <v>634</v>
      </c>
      <c r="B22" s="208">
        <v>658</v>
      </c>
      <c r="C22" s="209">
        <v>1.52</v>
      </c>
      <c r="D22" s="203">
        <v>50</v>
      </c>
      <c r="E22"/>
    </row>
    <row r="23" spans="1:5" s="197" customFormat="1" ht="17.25" customHeight="1">
      <c r="A23" s="203" t="s">
        <v>635</v>
      </c>
      <c r="B23" s="208">
        <v>329</v>
      </c>
      <c r="C23" s="209">
        <v>3.04</v>
      </c>
      <c r="D23" s="203">
        <v>100</v>
      </c>
      <c r="E23"/>
    </row>
    <row r="24" spans="1:5" s="197" customFormat="1" ht="17.25" customHeight="1">
      <c r="A24" s="203" t="s">
        <v>569</v>
      </c>
      <c r="B24" s="208">
        <v>527</v>
      </c>
      <c r="C24" s="209">
        <v>1.9</v>
      </c>
      <c r="D24" s="203">
        <v>60</v>
      </c>
      <c r="E24"/>
    </row>
    <row r="25" spans="1:5" s="197" customFormat="1" ht="17.25" customHeight="1">
      <c r="A25" s="203" t="s">
        <v>570</v>
      </c>
      <c r="B25" s="208">
        <v>263</v>
      </c>
      <c r="C25" s="209">
        <v>3.8</v>
      </c>
      <c r="D25" s="203">
        <v>120</v>
      </c>
      <c r="E25"/>
    </row>
    <row r="26" spans="1:5" s="197" customFormat="1" ht="17.25" customHeight="1">
      <c r="A26" s="203" t="s">
        <v>798</v>
      </c>
      <c r="B26" s="208">
        <v>412</v>
      </c>
      <c r="C26" s="209">
        <v>2.43</v>
      </c>
      <c r="D26" s="203">
        <v>77</v>
      </c>
      <c r="E26"/>
    </row>
    <row r="27" spans="1:5" s="197" customFormat="1" ht="15" customHeight="1">
      <c r="A27" s="203" t="s">
        <v>799</v>
      </c>
      <c r="B27" s="208">
        <v>206</v>
      </c>
      <c r="C27" s="215">
        <v>4.86</v>
      </c>
      <c r="D27" s="203">
        <v>154</v>
      </c>
      <c r="E27"/>
    </row>
    <row r="28" spans="1:5" s="197" customFormat="1" ht="15" customHeight="1">
      <c r="A28" s="203" t="s">
        <v>571</v>
      </c>
      <c r="B28" s="212">
        <v>132</v>
      </c>
      <c r="C28" s="213">
        <v>7.6</v>
      </c>
      <c r="D28" s="205">
        <v>240</v>
      </c>
      <c r="E28"/>
    </row>
    <row r="29" spans="1:5" s="197" customFormat="1" ht="17.25" customHeight="1">
      <c r="A29" s="205" t="s">
        <v>572</v>
      </c>
      <c r="B29" s="212">
        <v>88</v>
      </c>
      <c r="C29" s="213">
        <v>11.4</v>
      </c>
      <c r="D29" s="205">
        <v>360</v>
      </c>
      <c r="E29"/>
    </row>
    <row r="30" spans="1:5" s="197" customFormat="1" ht="17.25" customHeight="1" thickBot="1">
      <c r="A30" s="204" t="s">
        <v>573</v>
      </c>
      <c r="B30" s="210">
        <v>66</v>
      </c>
      <c r="C30" s="211">
        <v>15.2</v>
      </c>
      <c r="D30" s="204">
        <v>490</v>
      </c>
      <c r="E30" s="198"/>
    </row>
    <row r="31" spans="1:5" s="197" customFormat="1" ht="17.25" customHeight="1" thickBot="1">
      <c r="A31" s="578" t="s">
        <v>127</v>
      </c>
      <c r="B31" s="557"/>
      <c r="C31" s="557"/>
      <c r="D31" s="558"/>
      <c r="E31" s="198"/>
    </row>
    <row r="32" spans="1:5" s="197" customFormat="1" ht="17.25" customHeight="1" thickBot="1">
      <c r="A32" s="199" t="s">
        <v>471</v>
      </c>
      <c r="B32" s="559" t="s">
        <v>469</v>
      </c>
      <c r="C32" s="554"/>
      <c r="D32" s="555"/>
      <c r="E32" s="198"/>
    </row>
    <row r="33" spans="1:5" s="197" customFormat="1" ht="17.25" customHeight="1">
      <c r="A33" s="202" t="s">
        <v>588</v>
      </c>
      <c r="B33" s="206">
        <v>2500</v>
      </c>
      <c r="C33" s="207">
        <v>0.4</v>
      </c>
      <c r="D33" s="202">
        <v>20</v>
      </c>
      <c r="E33"/>
    </row>
    <row r="34" spans="1:5" s="197" customFormat="1" ht="17.25" customHeight="1">
      <c r="A34" s="203" t="s">
        <v>589</v>
      </c>
      <c r="B34" s="208">
        <v>1667</v>
      </c>
      <c r="C34" s="209">
        <v>0.6</v>
      </c>
      <c r="D34" s="203">
        <v>25</v>
      </c>
      <c r="E34" s="198"/>
    </row>
    <row r="35" spans="1:5" s="73" customFormat="1" ht="17.25" customHeight="1">
      <c r="A35" s="203" t="s">
        <v>595</v>
      </c>
      <c r="B35" s="208">
        <v>1250</v>
      </c>
      <c r="C35" s="209">
        <v>0.8</v>
      </c>
      <c r="D35" s="203">
        <v>30</v>
      </c>
      <c r="E35" s="198"/>
    </row>
    <row r="36" spans="1:4" s="198" customFormat="1" ht="17.25" customHeight="1">
      <c r="A36" s="203" t="s">
        <v>590</v>
      </c>
      <c r="B36" s="208">
        <v>1000</v>
      </c>
      <c r="C36" s="214">
        <v>1</v>
      </c>
      <c r="D36" s="203">
        <v>35</v>
      </c>
    </row>
    <row r="37" spans="1:4" s="198" customFormat="1" ht="17.25" customHeight="1">
      <c r="A37" s="203" t="s">
        <v>591</v>
      </c>
      <c r="B37" s="208">
        <v>834</v>
      </c>
      <c r="C37" s="209">
        <v>1.2</v>
      </c>
      <c r="D37" s="203">
        <v>42</v>
      </c>
    </row>
    <row r="38" spans="1:4" s="198" customFormat="1" ht="17.25" customHeight="1">
      <c r="A38" s="203" t="s">
        <v>594</v>
      </c>
      <c r="B38" s="208">
        <v>250</v>
      </c>
      <c r="C38" s="214">
        <v>4</v>
      </c>
      <c r="D38" s="203">
        <v>140</v>
      </c>
    </row>
    <row r="39" spans="1:5" s="198" customFormat="1" ht="17.25" customHeight="1">
      <c r="A39" s="205" t="s">
        <v>592</v>
      </c>
      <c r="B39" s="208">
        <v>167</v>
      </c>
      <c r="C39" s="214">
        <v>6</v>
      </c>
      <c r="D39" s="203">
        <v>210</v>
      </c>
      <c r="E39"/>
    </row>
    <row r="40" spans="1:5" s="198" customFormat="1" ht="17.25" customHeight="1" thickBot="1">
      <c r="A40" s="204" t="s">
        <v>593</v>
      </c>
      <c r="B40" s="210">
        <v>125</v>
      </c>
      <c r="C40" s="402">
        <v>8</v>
      </c>
      <c r="D40" s="204">
        <v>290</v>
      </c>
      <c r="E40" s="73"/>
    </row>
    <row r="41" spans="1:5" s="198" customFormat="1" ht="24" customHeight="1" thickBot="1">
      <c r="A41" s="579" t="s">
        <v>724</v>
      </c>
      <c r="B41" s="580"/>
      <c r="C41" s="556" t="s">
        <v>725</v>
      </c>
      <c r="D41" s="553"/>
      <c r="E41" s="73"/>
    </row>
    <row r="42" spans="1:5" s="198" customFormat="1" ht="15.75" customHeight="1">
      <c r="A42" s="473"/>
      <c r="B42" s="473"/>
      <c r="C42" s="474"/>
      <c r="D42" s="474"/>
      <c r="E42" s="73"/>
    </row>
    <row r="43" spans="1:5" s="198" customFormat="1" ht="26.25" customHeight="1">
      <c r="A43" s="3"/>
      <c r="B43" s="350" t="s">
        <v>596</v>
      </c>
      <c r="C43" s="3"/>
      <c r="D43" s="3"/>
      <c r="E43" s="73"/>
    </row>
    <row r="44" spans="1:5" s="198" customFormat="1" ht="19.5" customHeight="1">
      <c r="A44" s="3"/>
      <c r="B44" s="3"/>
      <c r="C44" s="3"/>
      <c r="D44" s="3"/>
      <c r="E44" s="73"/>
    </row>
    <row r="45" spans="1:5" s="198" customFormat="1" ht="19.5" customHeight="1">
      <c r="A45" s="347" t="s">
        <v>640</v>
      </c>
      <c r="B45" s="347" t="s">
        <v>597</v>
      </c>
      <c r="C45" s="351">
        <v>-0.02</v>
      </c>
      <c r="D45" s="346"/>
      <c r="E45" s="73"/>
    </row>
    <row r="46" spans="1:5" s="198" customFormat="1" ht="19.5" customHeight="1">
      <c r="A46" s="349"/>
      <c r="B46" s="347" t="s">
        <v>598</v>
      </c>
      <c r="C46" s="351">
        <v>-0.03</v>
      </c>
      <c r="D46" s="346"/>
      <c r="E46" s="73"/>
    </row>
    <row r="47" spans="1:5" s="198" customFormat="1" ht="19.5" customHeight="1">
      <c r="A47" s="348"/>
      <c r="B47" s="347" t="s">
        <v>599</v>
      </c>
      <c r="C47" s="351">
        <v>-0.04</v>
      </c>
      <c r="D47" s="346"/>
      <c r="E47" s="73"/>
    </row>
    <row r="48" spans="1:5" s="198" customFormat="1" ht="20.25" customHeight="1">
      <c r="A48" s="348"/>
      <c r="B48" s="347" t="s">
        <v>600</v>
      </c>
      <c r="C48" s="351">
        <v>-0.05</v>
      </c>
      <c r="D48" s="346"/>
      <c r="E48" s="73"/>
    </row>
    <row r="49" s="198" customFormat="1" ht="22.5" customHeight="1">
      <c r="E49" s="73"/>
    </row>
    <row r="50" s="198" customFormat="1" ht="20.25" customHeight="1">
      <c r="E50" s="73"/>
    </row>
    <row r="51" ht="12" customHeight="1">
      <c r="E51" s="73"/>
    </row>
    <row r="52" spans="1:5" ht="18" customHeight="1">
      <c r="A52" s="73"/>
      <c r="B52" s="73"/>
      <c r="C52" s="73"/>
      <c r="D52" s="73"/>
      <c r="E52" s="73"/>
    </row>
    <row r="53" spans="1:5" ht="3.75" customHeight="1">
      <c r="A53" s="73"/>
      <c r="B53" s="73"/>
      <c r="C53" s="73"/>
      <c r="D53" s="73"/>
      <c r="E53" s="73"/>
    </row>
    <row r="54" spans="1:5" ht="28.5" customHeight="1">
      <c r="A54" s="73"/>
      <c r="B54" s="73"/>
      <c r="C54" s="73"/>
      <c r="D54" s="73"/>
      <c r="E54" s="73"/>
    </row>
    <row r="55" spans="1:5" ht="15" customHeight="1">
      <c r="A55" s="73"/>
      <c r="B55" s="73"/>
      <c r="C55" s="73"/>
      <c r="D55" s="73"/>
      <c r="E55" s="73"/>
    </row>
    <row r="56" spans="1:5" ht="15" customHeight="1">
      <c r="A56" s="73"/>
      <c r="B56" s="73"/>
      <c r="C56" s="73"/>
      <c r="D56" s="73"/>
      <c r="E56" s="73"/>
    </row>
    <row r="57" spans="1:5" s="198" customFormat="1" ht="14.25" customHeight="1">
      <c r="A57" s="73"/>
      <c r="B57" s="73"/>
      <c r="C57" s="73"/>
      <c r="D57" s="73"/>
      <c r="E57" s="73"/>
    </row>
    <row r="58" spans="1:5" s="198" customFormat="1" ht="14.25" customHeight="1">
      <c r="A58" s="73"/>
      <c r="B58" s="73"/>
      <c r="C58" s="73"/>
      <c r="D58" s="73"/>
      <c r="E58" s="73"/>
    </row>
    <row r="59" spans="1:5" s="198" customFormat="1" ht="14.25" customHeight="1">
      <c r="A59" s="73"/>
      <c r="B59" s="73"/>
      <c r="C59" s="73"/>
      <c r="D59" s="73"/>
      <c r="E59" s="73"/>
    </row>
    <row r="60" spans="1:5" s="198" customFormat="1" ht="14.25" customHeight="1">
      <c r="A60" s="73"/>
      <c r="B60" s="73"/>
      <c r="C60" s="73"/>
      <c r="D60" s="73"/>
      <c r="E60" s="73"/>
    </row>
    <row r="61" spans="1:5" s="198" customFormat="1" ht="14.25" customHeight="1">
      <c r="A61" s="73"/>
      <c r="B61" s="73"/>
      <c r="C61" s="73"/>
      <c r="D61" s="73"/>
      <c r="E61" s="73"/>
    </row>
    <row r="62" spans="1:5" ht="15" customHeight="1">
      <c r="A62" s="73"/>
      <c r="B62" s="73"/>
      <c r="C62" s="73"/>
      <c r="D62" s="73"/>
      <c r="E62" s="73"/>
    </row>
    <row r="63" spans="1:5" ht="15" customHeight="1">
      <c r="A63" s="73"/>
      <c r="B63" s="73"/>
      <c r="C63" s="73"/>
      <c r="D63" s="73"/>
      <c r="E63" s="73"/>
    </row>
    <row r="64" spans="1:5" s="198" customFormat="1" ht="14.25" customHeight="1">
      <c r="A64" s="73"/>
      <c r="B64" s="73"/>
      <c r="C64" s="73"/>
      <c r="D64" s="73"/>
      <c r="E64" s="73"/>
    </row>
    <row r="65" spans="1:5" s="198" customFormat="1" ht="14.25" customHeight="1">
      <c r="A65" s="73"/>
      <c r="B65" s="73"/>
      <c r="C65" s="73"/>
      <c r="D65" s="73"/>
      <c r="E65" s="73"/>
    </row>
    <row r="66" spans="1:5" s="198" customFormat="1" ht="14.25" customHeight="1">
      <c r="A66" s="73"/>
      <c r="B66" s="73"/>
      <c r="C66" s="73"/>
      <c r="D66" s="73"/>
      <c r="E66" s="73"/>
    </row>
    <row r="67" spans="1:5" s="198" customFormat="1" ht="14.25" customHeight="1">
      <c r="A67" s="73"/>
      <c r="B67" s="73"/>
      <c r="C67" s="73"/>
      <c r="D67" s="73"/>
      <c r="E67" s="73"/>
    </row>
    <row r="68" spans="1:5" s="198" customFormat="1" ht="14.25" customHeight="1">
      <c r="A68" s="73"/>
      <c r="B68" s="73"/>
      <c r="C68" s="73"/>
      <c r="D68" s="73"/>
      <c r="E68" s="73"/>
    </row>
    <row r="69" spans="1:5" ht="15" customHeight="1">
      <c r="A69" s="73"/>
      <c r="B69" s="73"/>
      <c r="C69" s="73"/>
      <c r="D69" s="73"/>
      <c r="E69" s="73"/>
    </row>
    <row r="70" s="73" customFormat="1" ht="15" customHeight="1"/>
    <row r="71" s="73" customFormat="1" ht="15" customHeight="1"/>
    <row r="72" s="73" customFormat="1" ht="15" customHeight="1"/>
    <row r="73" s="73" customFormat="1" ht="15" customHeight="1"/>
    <row r="74" s="73" customFormat="1" ht="15" customHeight="1"/>
    <row r="75" s="73" customFormat="1" ht="15" customHeight="1"/>
    <row r="76" s="73" customFormat="1" ht="15" customHeight="1">
      <c r="E76"/>
    </row>
    <row r="77" s="73" customFormat="1" ht="15" customHeight="1">
      <c r="E77"/>
    </row>
    <row r="78" s="73" customFormat="1" ht="15" customHeight="1">
      <c r="E78"/>
    </row>
    <row r="79" s="73" customFormat="1" ht="15" customHeight="1">
      <c r="E79"/>
    </row>
    <row r="80" s="73" customFormat="1" ht="15" customHeight="1">
      <c r="E80"/>
    </row>
    <row r="81" s="73" customFormat="1" ht="15" customHeight="1">
      <c r="E81"/>
    </row>
    <row r="82" s="73" customFormat="1" ht="15" customHeight="1">
      <c r="E82"/>
    </row>
    <row r="83" s="73" customFormat="1" ht="15" customHeight="1">
      <c r="E83" s="198"/>
    </row>
    <row r="84" s="73" customFormat="1" ht="15" customHeight="1">
      <c r="E84" s="198"/>
    </row>
    <row r="85" s="73" customFormat="1" ht="15" customHeight="1">
      <c r="E85" s="198"/>
    </row>
    <row r="86" s="73" customFormat="1" ht="15" customHeight="1">
      <c r="E86" s="198"/>
    </row>
    <row r="87" s="73" customFormat="1" ht="15" customHeight="1">
      <c r="E87" s="198"/>
    </row>
    <row r="88" spans="1:5" s="73" customFormat="1" ht="15" customHeight="1">
      <c r="A88"/>
      <c r="B88"/>
      <c r="C88"/>
      <c r="D88"/>
      <c r="E88" s="198"/>
    </row>
    <row r="89" spans="1:5" s="73" customFormat="1" ht="15" customHeight="1">
      <c r="A89"/>
      <c r="B89"/>
      <c r="C89"/>
      <c r="D89"/>
      <c r="E89" s="198"/>
    </row>
    <row r="90" spans="1:5" s="73" customFormat="1" ht="15" customHeight="1">
      <c r="A90"/>
      <c r="B90"/>
      <c r="C90"/>
      <c r="D90"/>
      <c r="E90" s="198"/>
    </row>
    <row r="91" spans="1:5" s="73" customFormat="1" ht="15" customHeight="1">
      <c r="A91"/>
      <c r="B91"/>
      <c r="C91"/>
      <c r="D91"/>
      <c r="E91" s="198"/>
    </row>
    <row r="92" spans="1:5" s="73" customFormat="1" ht="15" customHeight="1">
      <c r="A92"/>
      <c r="B92"/>
      <c r="C92"/>
      <c r="D92"/>
      <c r="E92" s="198"/>
    </row>
    <row r="93" spans="1:5" s="73" customFormat="1" ht="15" customHeight="1">
      <c r="A93"/>
      <c r="B93"/>
      <c r="C93"/>
      <c r="D93"/>
      <c r="E93" s="198"/>
    </row>
    <row r="94" spans="1:5" s="73" customFormat="1" ht="15" customHeight="1">
      <c r="A94"/>
      <c r="B94"/>
      <c r="C94"/>
      <c r="D94"/>
      <c r="E94" s="198"/>
    </row>
    <row r="95" spans="1:5" s="73" customFormat="1" ht="15" customHeight="1">
      <c r="A95" s="198"/>
      <c r="B95" s="198"/>
      <c r="C95" s="198"/>
      <c r="D95" s="198"/>
      <c r="E95" s="198"/>
    </row>
    <row r="96" spans="1:5" s="73" customFormat="1" ht="15" customHeight="1">
      <c r="A96" s="198"/>
      <c r="B96" s="198"/>
      <c r="C96" s="198"/>
      <c r="D96" s="198"/>
      <c r="E96" s="198"/>
    </row>
    <row r="97" spans="1:5" s="73" customFormat="1" ht="15" customHeight="1">
      <c r="A97" s="198"/>
      <c r="B97" s="198"/>
      <c r="C97" s="198"/>
      <c r="D97" s="198"/>
      <c r="E97"/>
    </row>
    <row r="98" spans="1:5" s="73" customFormat="1" ht="15" customHeight="1">
      <c r="A98" s="198"/>
      <c r="B98" s="198"/>
      <c r="C98" s="198"/>
      <c r="D98" s="198"/>
      <c r="E98"/>
    </row>
    <row r="99" spans="1:5" s="73" customFormat="1" ht="15" customHeight="1">
      <c r="A99" s="198"/>
      <c r="B99" s="198"/>
      <c r="C99" s="198"/>
      <c r="D99" s="198"/>
      <c r="E99" s="198"/>
    </row>
    <row r="100" spans="1:5" s="73" customFormat="1" ht="15" customHeight="1">
      <c r="A100" s="198"/>
      <c r="B100" s="198"/>
      <c r="C100" s="198"/>
      <c r="D100" s="198"/>
      <c r="E100" s="198"/>
    </row>
    <row r="101" spans="1:5" s="73" customFormat="1" ht="15" customHeight="1">
      <c r="A101" s="198"/>
      <c r="B101" s="198"/>
      <c r="C101" s="198"/>
      <c r="D101" s="198"/>
      <c r="E101" s="198"/>
    </row>
    <row r="102" spans="1:5" s="73" customFormat="1" ht="15" customHeight="1">
      <c r="A102" s="198"/>
      <c r="B102" s="198"/>
      <c r="C102" s="198"/>
      <c r="D102" s="198"/>
      <c r="E102" s="198"/>
    </row>
    <row r="103" spans="1:5" s="73" customFormat="1" ht="15" customHeight="1">
      <c r="A103" s="198"/>
      <c r="B103" s="198"/>
      <c r="C103" s="198"/>
      <c r="D103" s="198"/>
      <c r="E103" s="198"/>
    </row>
    <row r="104" spans="1:5" s="73" customFormat="1" ht="15" customHeight="1">
      <c r="A104" s="198"/>
      <c r="B104" s="198"/>
      <c r="C104" s="198"/>
      <c r="D104" s="198"/>
      <c r="E104" s="198"/>
    </row>
    <row r="105" spans="1:5" s="73" customFormat="1" ht="15" customHeight="1">
      <c r="A105" s="198"/>
      <c r="B105" s="198"/>
      <c r="C105" s="198"/>
      <c r="D105" s="198"/>
      <c r="E105"/>
    </row>
    <row r="106" spans="1:5" ht="12.75" customHeight="1">
      <c r="A106" s="198"/>
      <c r="B106" s="198"/>
      <c r="C106" s="198"/>
      <c r="D106" s="198"/>
      <c r="E106" s="198"/>
    </row>
    <row r="107" spans="1:5" ht="15.75">
      <c r="A107" s="198"/>
      <c r="B107" s="198"/>
      <c r="C107" s="198"/>
      <c r="D107" s="198"/>
      <c r="E107" s="198"/>
    </row>
    <row r="108" spans="1:5" ht="18" customHeight="1">
      <c r="A108" s="198"/>
      <c r="B108" s="198"/>
      <c r="C108" s="198"/>
      <c r="D108" s="198"/>
      <c r="E108" s="198"/>
    </row>
    <row r="109" ht="3.75" customHeight="1">
      <c r="E109" s="198"/>
    </row>
    <row r="110" ht="28.5" customHeight="1">
      <c r="E110" s="198"/>
    </row>
    <row r="111" spans="1:5" ht="15" customHeight="1">
      <c r="A111" s="198"/>
      <c r="B111" s="198"/>
      <c r="C111" s="198"/>
      <c r="D111" s="198"/>
      <c r="E111" s="198"/>
    </row>
    <row r="112" spans="1:4" ht="15" customHeight="1">
      <c r="A112" s="198"/>
      <c r="B112" s="198"/>
      <c r="C112" s="198"/>
      <c r="D112" s="198"/>
    </row>
    <row r="113" s="198" customFormat="1" ht="14.25" customHeight="1">
      <c r="E113"/>
    </row>
    <row r="114" s="198" customFormat="1" ht="14.25" customHeight="1">
      <c r="E114"/>
    </row>
    <row r="115" s="198" customFormat="1" ht="14.25" customHeight="1">
      <c r="E115"/>
    </row>
    <row r="116" s="198" customFormat="1" ht="14.25" customHeight="1">
      <c r="E116"/>
    </row>
    <row r="117" spans="1:4" s="198" customFormat="1" ht="14.25" customHeight="1">
      <c r="A117"/>
      <c r="B117"/>
      <c r="C117"/>
      <c r="D117"/>
    </row>
    <row r="118" s="198" customFormat="1" ht="14.25" customHeight="1"/>
    <row r="119" s="198" customFormat="1" ht="14.25" customHeight="1"/>
    <row r="120" s="198" customFormat="1" ht="14.25" customHeight="1"/>
    <row r="121" s="198" customFormat="1" ht="14.25" customHeight="1"/>
    <row r="122" s="198" customFormat="1" ht="14.25" customHeight="1"/>
    <row r="123" s="198" customFormat="1" ht="14.25" customHeight="1">
      <c r="E123"/>
    </row>
    <row r="124" spans="1:4" s="198" customFormat="1" ht="14.25" customHeight="1">
      <c r="A124"/>
      <c r="B124"/>
      <c r="C124"/>
      <c r="D124"/>
    </row>
    <row r="125" spans="1:4" s="198" customFormat="1" ht="14.25" customHeight="1">
      <c r="A125"/>
      <c r="B125"/>
      <c r="C125"/>
      <c r="D125"/>
    </row>
    <row r="126" spans="1:4" s="198" customFormat="1" ht="14.25" customHeight="1">
      <c r="A126"/>
      <c r="B126"/>
      <c r="C126"/>
      <c r="D126"/>
    </row>
    <row r="127" ht="15" customHeight="1">
      <c r="E127" s="198"/>
    </row>
    <row r="128" ht="15" customHeight="1">
      <c r="E128" s="198"/>
    </row>
    <row r="129" s="198" customFormat="1" ht="14.25" customHeight="1"/>
    <row r="130" s="198" customFormat="1" ht="14.25" customHeight="1">
      <c r="E130"/>
    </row>
    <row r="131" s="198" customFormat="1" ht="14.25" customHeight="1">
      <c r="E131"/>
    </row>
    <row r="132" s="198" customFormat="1" ht="14.25" customHeight="1"/>
    <row r="133" s="198" customFormat="1" ht="14.25" customHeight="1"/>
    <row r="134" s="198" customFormat="1" ht="14.25" customHeight="1"/>
    <row r="135" ht="15" customHeight="1">
      <c r="E135" s="198"/>
    </row>
    <row r="136" s="198" customFormat="1" ht="14.25" customHeight="1"/>
    <row r="137" s="198" customFormat="1" ht="14.25" customHeight="1">
      <c r="E137"/>
    </row>
    <row r="138" s="198" customFormat="1" ht="14.25" customHeight="1"/>
    <row r="139" s="198" customFormat="1" ht="14.25" customHeight="1"/>
    <row r="140" s="198" customFormat="1" ht="14.25" customHeight="1"/>
    <row r="141" s="198" customFormat="1" ht="14.25" customHeight="1"/>
    <row r="142" ht="18" customHeight="1">
      <c r="E142" s="198"/>
    </row>
    <row r="143" ht="3.75" customHeight="1"/>
    <row r="144" spans="1:4" ht="28.5" customHeight="1">
      <c r="A144" s="198"/>
      <c r="B144" s="198"/>
      <c r="C144" s="198"/>
      <c r="D144" s="198"/>
    </row>
    <row r="145" spans="1:5" ht="15.75" customHeight="1">
      <c r="A145" s="198"/>
      <c r="B145" s="198"/>
      <c r="C145" s="198"/>
      <c r="D145" s="198"/>
      <c r="E145" s="198"/>
    </row>
    <row r="146" spans="1:5" ht="15.75" customHeight="1">
      <c r="A146" s="198"/>
      <c r="B146" s="198"/>
      <c r="C146" s="198"/>
      <c r="D146" s="198"/>
      <c r="E146" s="198"/>
    </row>
    <row r="147" s="198" customFormat="1" ht="14.25" customHeight="1"/>
    <row r="148" s="198" customFormat="1" ht="14.25" customHeight="1"/>
    <row r="149" spans="1:4" s="198" customFormat="1" ht="14.25" customHeight="1">
      <c r="A149"/>
      <c r="B149"/>
      <c r="C149"/>
      <c r="D149"/>
    </row>
    <row r="150" s="198" customFormat="1" ht="14.25" customHeight="1">
      <c r="E150"/>
    </row>
    <row r="151" s="198" customFormat="1" ht="14.25" customHeight="1"/>
    <row r="152" s="198" customFormat="1" ht="14.25" customHeight="1"/>
    <row r="153" spans="1:5" ht="15.75" customHeight="1">
      <c r="A153" s="198"/>
      <c r="B153" s="198"/>
      <c r="C153" s="198"/>
      <c r="D153" s="198"/>
      <c r="E153" s="198"/>
    </row>
    <row r="154" s="198" customFormat="1" ht="14.25" customHeight="1"/>
    <row r="155" spans="1:4" s="198" customFormat="1" ht="14.25" customHeight="1">
      <c r="A155"/>
      <c r="B155"/>
      <c r="C155"/>
      <c r="D155"/>
    </row>
    <row r="156" spans="1:5" s="198" customFormat="1" ht="14.25" customHeight="1">
      <c r="A156"/>
      <c r="B156"/>
      <c r="C156"/>
      <c r="D156"/>
      <c r="E156"/>
    </row>
    <row r="157" s="198" customFormat="1" ht="14.25" customHeight="1"/>
    <row r="158" s="198" customFormat="1" ht="14.25" customHeight="1"/>
    <row r="159" s="198" customFormat="1" ht="14.25" customHeight="1"/>
    <row r="160" spans="1:5" ht="15.75" customHeight="1">
      <c r="A160" s="198"/>
      <c r="B160" s="198"/>
      <c r="C160" s="198"/>
      <c r="D160" s="198"/>
      <c r="E160" s="198"/>
    </row>
    <row r="161" spans="1:5" ht="15.75" customHeight="1">
      <c r="A161" s="198"/>
      <c r="B161" s="198"/>
      <c r="C161" s="198"/>
      <c r="D161" s="198"/>
      <c r="E161" s="198"/>
    </row>
    <row r="162" spans="1:5" s="198" customFormat="1" ht="14.25" customHeight="1">
      <c r="A162"/>
      <c r="B162"/>
      <c r="C162"/>
      <c r="D162"/>
      <c r="E162"/>
    </row>
    <row r="163" s="198" customFormat="1" ht="14.25" customHeight="1">
      <c r="E163"/>
    </row>
    <row r="164" s="198" customFormat="1" ht="14.25" customHeight="1">
      <c r="E164"/>
    </row>
    <row r="165" s="198" customFormat="1" ht="14.25" customHeight="1">
      <c r="E165"/>
    </row>
    <row r="166" s="198" customFormat="1" ht="14.25" customHeight="1">
      <c r="E166"/>
    </row>
    <row r="167" spans="1:4" ht="15.75" customHeight="1">
      <c r="A167" s="198"/>
      <c r="B167" s="198"/>
      <c r="C167" s="198"/>
      <c r="D167" s="198"/>
    </row>
    <row r="168" spans="1:5" s="198" customFormat="1" ht="14.25" customHeight="1">
      <c r="A168"/>
      <c r="B168"/>
      <c r="C168"/>
      <c r="D168"/>
      <c r="E168"/>
    </row>
    <row r="169" s="198" customFormat="1" ht="14.25" customHeight="1">
      <c r="E169"/>
    </row>
    <row r="170" s="198" customFormat="1" ht="14.25" customHeight="1">
      <c r="E170"/>
    </row>
    <row r="171" s="198" customFormat="1" ht="14.25" customHeight="1">
      <c r="E171"/>
    </row>
    <row r="172" s="198" customFormat="1" ht="14.25" customHeight="1">
      <c r="E172"/>
    </row>
    <row r="173" spans="1:4" ht="15.75" customHeight="1">
      <c r="A173" s="198"/>
      <c r="B173" s="198"/>
      <c r="C173" s="198"/>
      <c r="D173" s="198"/>
    </row>
    <row r="174" ht="15.75" customHeight="1"/>
    <row r="175" spans="1:5" s="198" customFormat="1" ht="14.25" customHeight="1">
      <c r="A175"/>
      <c r="B175"/>
      <c r="C175"/>
      <c r="D175"/>
      <c r="E175"/>
    </row>
    <row r="176" spans="1:5" s="198" customFormat="1" ht="14.25" customHeight="1">
      <c r="A176"/>
      <c r="B176"/>
      <c r="C176"/>
      <c r="D176"/>
      <c r="E176"/>
    </row>
    <row r="177" spans="1:5" s="198" customFormat="1" ht="14.25" customHeight="1">
      <c r="A177"/>
      <c r="B177"/>
      <c r="C177"/>
      <c r="D177"/>
      <c r="E177"/>
    </row>
    <row r="178" spans="1:5" s="198" customFormat="1" ht="14.25" customHeight="1">
      <c r="A178"/>
      <c r="B178"/>
      <c r="C178"/>
      <c r="D178"/>
      <c r="E178"/>
    </row>
    <row r="179" spans="1:5" s="198" customFormat="1" ht="14.25" customHeight="1">
      <c r="A179"/>
      <c r="B179"/>
      <c r="C179"/>
      <c r="D179"/>
      <c r="E179"/>
    </row>
    <row r="180" ht="15.75" customHeight="1"/>
    <row r="181" spans="1:5" s="198" customFormat="1" ht="14.25" customHeight="1">
      <c r="A181"/>
      <c r="B181"/>
      <c r="C181"/>
      <c r="D181"/>
      <c r="E181"/>
    </row>
    <row r="182" spans="1:5" s="198" customFormat="1" ht="14.25" customHeight="1">
      <c r="A182"/>
      <c r="B182"/>
      <c r="C182"/>
      <c r="D182"/>
      <c r="E182"/>
    </row>
    <row r="183" spans="1:5" s="198" customFormat="1" ht="14.25" customHeight="1">
      <c r="A183"/>
      <c r="B183"/>
      <c r="C183"/>
      <c r="D183"/>
      <c r="E183"/>
    </row>
    <row r="184" spans="1:5" s="198" customFormat="1" ht="14.25" customHeight="1">
      <c r="A184"/>
      <c r="B184"/>
      <c r="C184"/>
      <c r="D184"/>
      <c r="E184"/>
    </row>
    <row r="185" spans="1:5" s="198" customFormat="1" ht="14.25" customHeight="1">
      <c r="A185"/>
      <c r="B185"/>
      <c r="C185"/>
      <c r="D185"/>
      <c r="E185"/>
    </row>
    <row r="186" ht="15.75" customHeight="1"/>
    <row r="187" spans="1:5" s="198" customFormat="1" ht="14.25" customHeight="1">
      <c r="A187"/>
      <c r="B187"/>
      <c r="C187"/>
      <c r="D187"/>
      <c r="E187"/>
    </row>
    <row r="188" spans="1:5" s="198" customFormat="1" ht="14.25" customHeight="1">
      <c r="A188"/>
      <c r="B188"/>
      <c r="C188"/>
      <c r="D188"/>
      <c r="E188"/>
    </row>
    <row r="189" spans="1:5" s="198" customFormat="1" ht="14.25" customHeight="1">
      <c r="A189"/>
      <c r="B189"/>
      <c r="C189"/>
      <c r="D189"/>
      <c r="E189"/>
    </row>
    <row r="190" spans="1:5" s="198" customFormat="1" ht="14.25" customHeight="1">
      <c r="A190"/>
      <c r="B190"/>
      <c r="C190"/>
      <c r="D190"/>
      <c r="E190"/>
    </row>
    <row r="191" spans="1:5" s="198" customFormat="1" ht="14.25" customHeight="1">
      <c r="A191"/>
      <c r="B191"/>
      <c r="C191"/>
      <c r="D191"/>
      <c r="E191"/>
    </row>
    <row r="192" ht="16.5" customHeight="1"/>
  </sheetData>
  <sheetProtection password="C667" sheet="1" objects="1" scenarios="1" selectLockedCells="1" selectUnlockedCells="1"/>
  <mergeCells count="7">
    <mergeCell ref="B32:D32"/>
    <mergeCell ref="C41:D41"/>
    <mergeCell ref="A41:B41"/>
    <mergeCell ref="A9:D9"/>
    <mergeCell ref="A12:D12"/>
    <mergeCell ref="B13:D13"/>
    <mergeCell ref="A31:D31"/>
  </mergeCells>
  <printOptions horizontalCentered="1"/>
  <pageMargins left="0.3937007874015748" right="0.3937007874015748" top="0.3937007874015748" bottom="0.3937007874015748" header="0" footer="0"/>
  <pageSetup horizontalDpi="600" verticalDpi="600" orientation="portrait" paperSize="9" scale="98" r:id="rId4"/>
  <rowBreaks count="1" manualBreakCount="1">
    <brk id="48" max="3" man="1"/>
  </rowBreaks>
  <drawing r:id="rId3"/>
  <legacyDrawing r:id="rId2"/>
  <oleObjects>
    <oleObject progId="CorelDRAW.Graphic.12" shapeId="285477" r:id="rId1"/>
  </oleObjects>
</worksheet>
</file>

<file path=xl/worksheets/sheet5.xml><?xml version="1.0" encoding="utf-8"?>
<worksheet xmlns="http://schemas.openxmlformats.org/spreadsheetml/2006/main" xmlns:r="http://schemas.openxmlformats.org/officeDocument/2006/relationships">
  <sheetPr>
    <tabColor indexed="10"/>
  </sheetPr>
  <dimension ref="A1:K41"/>
  <sheetViews>
    <sheetView view="pageBreakPreview" zoomScaleSheetLayoutView="100" workbookViewId="0" topLeftCell="A1">
      <selection activeCell="E1" sqref="E1"/>
    </sheetView>
  </sheetViews>
  <sheetFormatPr defaultColWidth="9.00390625" defaultRowHeight="12.75"/>
  <cols>
    <col min="1" max="1" width="25.75390625" style="0" customWidth="1"/>
    <col min="2" max="4" width="23.75390625" style="0" customWidth="1"/>
  </cols>
  <sheetData>
    <row r="1" spans="1:8" ht="18.75" customHeight="1">
      <c r="A1" s="49"/>
      <c r="B1" s="50"/>
      <c r="D1" s="225" t="s">
        <v>567</v>
      </c>
      <c r="G1" s="7"/>
      <c r="H1" s="7"/>
    </row>
    <row r="2" spans="1:8" ht="18.75" customHeight="1">
      <c r="A2" s="49"/>
      <c r="B2" s="50"/>
      <c r="D2" s="226" t="s">
        <v>546</v>
      </c>
      <c r="G2" s="7"/>
      <c r="H2" s="7"/>
    </row>
    <row r="3" spans="1:8" s="38" customFormat="1" ht="18.75" customHeight="1">
      <c r="A3" s="49"/>
      <c r="B3" s="50"/>
      <c r="D3" s="226" t="s">
        <v>464</v>
      </c>
      <c r="G3" s="14"/>
      <c r="H3" s="14"/>
    </row>
    <row r="4" spans="1:11" s="38" customFormat="1" ht="18.75" customHeight="1" thickBot="1">
      <c r="A4" s="49"/>
      <c r="B4" s="50"/>
      <c r="D4" s="226" t="s">
        <v>568</v>
      </c>
      <c r="E4" s="40"/>
      <c r="F4" s="40"/>
      <c r="G4" s="40"/>
      <c r="H4" s="40"/>
      <c r="I4" s="40"/>
      <c r="J4" s="40"/>
      <c r="K4" s="40"/>
    </row>
    <row r="5" spans="1:11" s="38" customFormat="1" ht="3.75" customHeight="1">
      <c r="A5" s="54"/>
      <c r="B5" s="55"/>
      <c r="C5" s="55"/>
      <c r="D5" s="56"/>
      <c r="E5" s="40"/>
      <c r="F5" s="40"/>
      <c r="G5" s="40"/>
      <c r="H5" s="40"/>
      <c r="I5" s="40"/>
      <c r="J5" s="40"/>
      <c r="K5"/>
    </row>
    <row r="6" ht="12.75" customHeight="1"/>
    <row r="7" spans="1:11" s="40" customFormat="1" ht="12.75" customHeight="1">
      <c r="A7" s="342">
        <v>40694</v>
      </c>
      <c r="B7" s="460"/>
      <c r="E7"/>
      <c r="F7"/>
      <c r="G7"/>
      <c r="H7"/>
      <c r="I7"/>
      <c r="J7"/>
      <c r="K7"/>
    </row>
    <row r="8" spans="1:4" ht="11.25" customHeight="1" thickBot="1">
      <c r="A8" s="44"/>
      <c r="B8" s="42"/>
      <c r="C8" s="42"/>
      <c r="D8" s="40"/>
    </row>
    <row r="9" spans="1:4" ht="21.75" customHeight="1" thickBot="1">
      <c r="A9" s="583" t="s">
        <v>700</v>
      </c>
      <c r="B9" s="584"/>
      <c r="C9" s="584"/>
      <c r="D9" s="585"/>
    </row>
    <row r="10" spans="1:11" ht="45" customHeight="1" thickBot="1">
      <c r="A10" s="455" t="s">
        <v>701</v>
      </c>
      <c r="B10" s="456" t="s">
        <v>710</v>
      </c>
      <c r="C10" s="456" t="s">
        <v>708</v>
      </c>
      <c r="D10" s="457" t="s">
        <v>709</v>
      </c>
      <c r="E10" s="459"/>
      <c r="F10" s="459"/>
      <c r="G10" s="459"/>
      <c r="H10" s="459"/>
      <c r="I10" s="459"/>
      <c r="J10" s="459"/>
      <c r="K10" s="459"/>
    </row>
    <row r="11" spans="1:4" ht="21.75" customHeight="1">
      <c r="A11" s="470" t="s">
        <v>682</v>
      </c>
      <c r="B11" s="581">
        <v>50000</v>
      </c>
      <c r="C11" s="461">
        <v>560000</v>
      </c>
      <c r="D11" s="468">
        <v>11.2</v>
      </c>
    </row>
    <row r="12" spans="1:4" ht="21.75" customHeight="1">
      <c r="A12" s="471" t="s">
        <v>683</v>
      </c>
      <c r="B12" s="582"/>
      <c r="C12" s="458">
        <v>600000</v>
      </c>
      <c r="D12" s="469">
        <v>12</v>
      </c>
    </row>
    <row r="13" spans="1:4" s="459" customFormat="1" ht="21.75" customHeight="1" thickBot="1">
      <c r="A13" s="462" t="s">
        <v>718</v>
      </c>
      <c r="B13" s="465" t="s">
        <v>702</v>
      </c>
      <c r="C13" s="463" t="s">
        <v>704</v>
      </c>
      <c r="D13" s="464">
        <v>6.7</v>
      </c>
    </row>
    <row r="14" spans="1:4" ht="21.75" customHeight="1">
      <c r="A14" s="470" t="s">
        <v>684</v>
      </c>
      <c r="B14" s="581">
        <v>25000</v>
      </c>
      <c r="C14" s="461">
        <v>332500</v>
      </c>
      <c r="D14" s="468">
        <v>13.3</v>
      </c>
    </row>
    <row r="15" spans="1:4" ht="21.75" customHeight="1">
      <c r="A15" s="471" t="s">
        <v>685</v>
      </c>
      <c r="B15" s="582"/>
      <c r="C15" s="458">
        <v>392500</v>
      </c>
      <c r="D15" s="469">
        <v>15.7</v>
      </c>
    </row>
    <row r="16" spans="1:4" s="459" customFormat="1" ht="21.75" customHeight="1" thickBot="1">
      <c r="A16" s="462" t="s">
        <v>793</v>
      </c>
      <c r="B16" s="465" t="s">
        <v>794</v>
      </c>
      <c r="C16" s="463" t="s">
        <v>705</v>
      </c>
      <c r="D16" s="464" t="s">
        <v>795</v>
      </c>
    </row>
    <row r="17" spans="1:4" ht="21.75" customHeight="1">
      <c r="A17" s="470" t="s">
        <v>686</v>
      </c>
      <c r="B17" s="581">
        <v>12500</v>
      </c>
      <c r="C17" s="461">
        <v>258750</v>
      </c>
      <c r="D17" s="468">
        <v>20.7</v>
      </c>
    </row>
    <row r="18" spans="1:4" ht="21.75" customHeight="1">
      <c r="A18" s="471" t="s">
        <v>687</v>
      </c>
      <c r="B18" s="582"/>
      <c r="C18" s="458">
        <v>290000</v>
      </c>
      <c r="D18" s="469">
        <v>23.2</v>
      </c>
    </row>
    <row r="19" spans="1:4" s="459" customFormat="1" ht="21.75" customHeight="1" thickBot="1">
      <c r="A19" s="462" t="s">
        <v>717</v>
      </c>
      <c r="B19" s="465" t="s">
        <v>703</v>
      </c>
      <c r="C19" s="463" t="s">
        <v>706</v>
      </c>
      <c r="D19" s="464">
        <v>24.5</v>
      </c>
    </row>
    <row r="20" spans="1:4" ht="21.75" customHeight="1">
      <c r="A20" s="470" t="s">
        <v>688</v>
      </c>
      <c r="B20" s="581">
        <v>7692</v>
      </c>
      <c r="C20" s="461">
        <v>228453</v>
      </c>
      <c r="D20" s="468">
        <v>29.7</v>
      </c>
    </row>
    <row r="21" spans="1:4" ht="21.75" customHeight="1">
      <c r="A21" s="471" t="s">
        <v>689</v>
      </c>
      <c r="B21" s="582"/>
      <c r="C21" s="458">
        <v>272297</v>
      </c>
      <c r="D21" s="469">
        <v>35.4</v>
      </c>
    </row>
    <row r="22" spans="1:4" s="459" customFormat="1" ht="21.75" customHeight="1" thickBot="1">
      <c r="A22" s="462" t="s">
        <v>716</v>
      </c>
      <c r="B22" s="465" t="s">
        <v>696</v>
      </c>
      <c r="C22" s="463" t="s">
        <v>707</v>
      </c>
      <c r="D22" s="464">
        <v>33.05</v>
      </c>
    </row>
    <row r="23" spans="1:4" ht="21.75" customHeight="1">
      <c r="A23" s="470" t="s">
        <v>690</v>
      </c>
      <c r="B23" s="581">
        <v>5000</v>
      </c>
      <c r="C23" s="461">
        <v>209500</v>
      </c>
      <c r="D23" s="468">
        <v>41.9</v>
      </c>
    </row>
    <row r="24" spans="1:4" ht="21.75" customHeight="1">
      <c r="A24" s="471" t="s">
        <v>691</v>
      </c>
      <c r="B24" s="582"/>
      <c r="C24" s="458">
        <v>248500</v>
      </c>
      <c r="D24" s="469">
        <v>49.7</v>
      </c>
    </row>
    <row r="25" spans="1:4" s="459" customFormat="1" ht="21.75" customHeight="1" thickBot="1">
      <c r="A25" s="462" t="s">
        <v>715</v>
      </c>
      <c r="B25" s="465" t="s">
        <v>697</v>
      </c>
      <c r="C25" s="463" t="s">
        <v>707</v>
      </c>
      <c r="D25" s="464">
        <v>54.6</v>
      </c>
    </row>
    <row r="26" spans="1:4" ht="21.75" customHeight="1">
      <c r="A26" s="470" t="s">
        <v>693</v>
      </c>
      <c r="B26" s="581">
        <v>3571</v>
      </c>
      <c r="C26" s="461">
        <v>192120</v>
      </c>
      <c r="D26" s="468">
        <v>53.8</v>
      </c>
    </row>
    <row r="27" spans="1:4" ht="21.75" customHeight="1">
      <c r="A27" s="471" t="s">
        <v>692</v>
      </c>
      <c r="B27" s="582"/>
      <c r="C27" s="458">
        <v>223188</v>
      </c>
      <c r="D27" s="469">
        <v>62.5</v>
      </c>
    </row>
    <row r="28" spans="1:4" s="459" customFormat="1" ht="21.75" customHeight="1" thickBot="1">
      <c r="A28" s="462" t="s">
        <v>714</v>
      </c>
      <c r="B28" s="465" t="s">
        <v>698</v>
      </c>
      <c r="C28" s="463" t="s">
        <v>707</v>
      </c>
      <c r="D28" s="464">
        <v>67.4</v>
      </c>
    </row>
    <row r="29" spans="1:4" ht="21.75" customHeight="1">
      <c r="A29" s="470" t="s">
        <v>694</v>
      </c>
      <c r="B29" s="581">
        <v>3125</v>
      </c>
      <c r="C29" s="461">
        <v>207188</v>
      </c>
      <c r="D29" s="468">
        <v>66.3</v>
      </c>
    </row>
    <row r="30" spans="1:4" ht="21.75" customHeight="1">
      <c r="A30" s="471" t="s">
        <v>695</v>
      </c>
      <c r="B30" s="582"/>
      <c r="C30" s="458">
        <v>234375</v>
      </c>
      <c r="D30" s="469">
        <v>75</v>
      </c>
    </row>
    <row r="31" spans="1:11" s="459" customFormat="1" ht="21.75" customHeight="1" thickBot="1">
      <c r="A31" s="462" t="s">
        <v>713</v>
      </c>
      <c r="B31" s="465" t="s">
        <v>699</v>
      </c>
      <c r="C31" s="463" t="s">
        <v>707</v>
      </c>
      <c r="D31" s="464">
        <v>81.5</v>
      </c>
      <c r="E31"/>
      <c r="F31"/>
      <c r="G31"/>
      <c r="H31"/>
      <c r="I31"/>
      <c r="J31"/>
      <c r="K31"/>
    </row>
    <row r="32" ht="12.75" customHeight="1"/>
    <row r="33" ht="15" customHeight="1">
      <c r="A33" s="466" t="s">
        <v>712</v>
      </c>
    </row>
    <row r="34" ht="15" customHeight="1">
      <c r="A34" s="466" t="s">
        <v>711</v>
      </c>
    </row>
    <row r="35" ht="15" customHeight="1">
      <c r="A35" s="466"/>
    </row>
    <row r="36" ht="15" customHeight="1"/>
    <row r="37" spans="1:4" s="467" customFormat="1" ht="15" customHeight="1">
      <c r="A37" s="586" t="s">
        <v>719</v>
      </c>
      <c r="B37" s="586"/>
      <c r="C37" s="586"/>
      <c r="D37" s="586"/>
    </row>
    <row r="38" spans="1:4" s="467" customFormat="1" ht="15" customHeight="1">
      <c r="A38" s="587" t="s">
        <v>720</v>
      </c>
      <c r="B38" s="587"/>
      <c r="C38" s="587"/>
      <c r="D38" s="587"/>
    </row>
    <row r="39" spans="1:4" s="467" customFormat="1" ht="15" customHeight="1">
      <c r="A39" s="587" t="s">
        <v>721</v>
      </c>
      <c r="B39" s="587"/>
      <c r="C39" s="587"/>
      <c r="D39" s="587"/>
    </row>
    <row r="41" spans="1:4" ht="42.75" customHeight="1">
      <c r="A41" s="588" t="s">
        <v>722</v>
      </c>
      <c r="B41" s="589"/>
      <c r="C41" s="589"/>
      <c r="D41" s="589"/>
    </row>
  </sheetData>
  <sheetProtection password="C667" sheet="1" objects="1" scenarios="1"/>
  <mergeCells count="12">
    <mergeCell ref="A37:D37"/>
    <mergeCell ref="A38:D38"/>
    <mergeCell ref="A39:D39"/>
    <mergeCell ref="A41:D41"/>
    <mergeCell ref="B29:B30"/>
    <mergeCell ref="B26:B27"/>
    <mergeCell ref="B23:B24"/>
    <mergeCell ref="A9:D9"/>
    <mergeCell ref="B11:B12"/>
    <mergeCell ref="B20:B21"/>
    <mergeCell ref="B17:B18"/>
    <mergeCell ref="B14:B15"/>
  </mergeCells>
  <printOptions horizontalCentered="1"/>
  <pageMargins left="0.3937007874015748" right="0.3937007874015748" top="0.3937007874015748" bottom="0.3937007874015748" header="0" footer="0"/>
  <pageSetup horizontalDpi="600" verticalDpi="600" orientation="portrait" paperSize="9" scale="99" r:id="rId3"/>
  <rowBreaks count="1" manualBreakCount="1">
    <brk id="41" max="3" man="1"/>
  </rowBreaks>
  <legacyDrawing r:id="rId2"/>
  <oleObjects>
    <oleObject progId="CorelDRAW.Graphic.12" shapeId="1549138" r:id="rId1"/>
  </oleObjects>
</worksheet>
</file>

<file path=xl/worksheets/sheet6.xml><?xml version="1.0" encoding="utf-8"?>
<worksheet xmlns="http://schemas.openxmlformats.org/spreadsheetml/2006/main" xmlns:r="http://schemas.openxmlformats.org/officeDocument/2006/relationships">
  <sheetPr>
    <tabColor indexed="10"/>
  </sheetPr>
  <dimension ref="A1:O45"/>
  <sheetViews>
    <sheetView view="pageBreakPreview" zoomScale="85" zoomScaleSheetLayoutView="85" zoomScalePageLayoutView="0" workbookViewId="0" topLeftCell="A1">
      <selection activeCell="N1" sqref="N1"/>
    </sheetView>
  </sheetViews>
  <sheetFormatPr defaultColWidth="9.00390625" defaultRowHeight="12.75"/>
  <cols>
    <col min="1" max="1" width="20.125" style="0" customWidth="1"/>
    <col min="2" max="3" width="5.125" style="393" hidden="1" customWidth="1"/>
    <col min="4" max="13" width="8.00390625" style="306" customWidth="1"/>
    <col min="15" max="15" width="10.375" style="0" bestFit="1" customWidth="1"/>
  </cols>
  <sheetData>
    <row r="1" spans="1:13" ht="18.75" customHeight="1">
      <c r="A1" s="49"/>
      <c r="B1" s="392"/>
      <c r="D1" s="51"/>
      <c r="E1"/>
      <c r="F1"/>
      <c r="G1" s="7"/>
      <c r="H1" s="7"/>
      <c r="J1"/>
      <c r="K1"/>
      <c r="L1"/>
      <c r="M1" s="225" t="s">
        <v>567</v>
      </c>
    </row>
    <row r="2" spans="1:13" ht="18.75" customHeight="1">
      <c r="A2" s="49"/>
      <c r="B2" s="392"/>
      <c r="D2" s="52"/>
      <c r="E2"/>
      <c r="F2"/>
      <c r="G2" s="7"/>
      <c r="H2" s="7"/>
      <c r="J2"/>
      <c r="K2"/>
      <c r="L2"/>
      <c r="M2" s="226" t="s">
        <v>546</v>
      </c>
    </row>
    <row r="3" spans="1:13" s="38" customFormat="1" ht="18.75" customHeight="1">
      <c r="A3" s="49"/>
      <c r="B3" s="392"/>
      <c r="C3" s="393"/>
      <c r="D3" s="52"/>
      <c r="G3" s="14"/>
      <c r="H3" s="14"/>
      <c r="M3" s="226" t="s">
        <v>464</v>
      </c>
    </row>
    <row r="4" spans="1:13" s="38" customFormat="1" ht="18.75" customHeight="1" thickBot="1">
      <c r="A4" s="49"/>
      <c r="B4" s="392"/>
      <c r="C4" s="393"/>
      <c r="D4" s="52"/>
      <c r="G4" s="14"/>
      <c r="H4" s="14"/>
      <c r="M4" s="226" t="s">
        <v>568</v>
      </c>
    </row>
    <row r="5" spans="1:13" s="38" customFormat="1" ht="3.75" customHeight="1">
      <c r="A5" s="54"/>
      <c r="B5" s="394"/>
      <c r="C5" s="394"/>
      <c r="D5" s="56"/>
      <c r="E5" s="56"/>
      <c r="F5" s="57"/>
      <c r="G5" s="74"/>
      <c r="H5" s="74"/>
      <c r="I5" s="74"/>
      <c r="J5" s="309"/>
      <c r="K5" s="309"/>
      <c r="L5" s="309"/>
      <c r="M5" s="309"/>
    </row>
    <row r="6" spans="1:13" s="38" customFormat="1" ht="15.75" customHeight="1">
      <c r="A6" s="310"/>
      <c r="B6" s="395"/>
      <c r="C6" s="395"/>
      <c r="D6" s="311"/>
      <c r="E6" s="311"/>
      <c r="F6" s="2"/>
      <c r="G6" s="3"/>
      <c r="H6" s="3"/>
      <c r="I6" s="3"/>
      <c r="J6" s="312"/>
      <c r="K6" s="312"/>
      <c r="L6" s="312"/>
      <c r="M6" s="312"/>
    </row>
    <row r="7" spans="1:15" s="38" customFormat="1" ht="15.75" customHeight="1">
      <c r="A7" s="315">
        <v>40694</v>
      </c>
      <c r="B7" s="395"/>
      <c r="C7" s="395"/>
      <c r="D7" s="311"/>
      <c r="E7" s="590" t="s">
        <v>503</v>
      </c>
      <c r="F7" s="590"/>
      <c r="G7" s="590"/>
      <c r="H7" s="590"/>
      <c r="I7" s="590"/>
      <c r="J7" s="590"/>
      <c r="K7" s="312"/>
      <c r="L7" s="312"/>
      <c r="M7" s="312"/>
      <c r="O7" s="475"/>
    </row>
    <row r="8" spans="1:13" ht="12.75" customHeight="1">
      <c r="A8" s="314"/>
      <c r="B8" s="396"/>
      <c r="C8" s="396"/>
      <c r="D8" s="314"/>
      <c r="E8" s="590"/>
      <c r="F8" s="590"/>
      <c r="G8" s="590"/>
      <c r="H8" s="590"/>
      <c r="I8" s="590"/>
      <c r="J8" s="590"/>
      <c r="K8" s="314"/>
      <c r="L8" s="591"/>
      <c r="M8" s="591"/>
    </row>
    <row r="9" spans="1:13" ht="3.75" customHeight="1" thickBot="1">
      <c r="A9" s="314"/>
      <c r="B9" s="396"/>
      <c r="C9" s="396"/>
      <c r="D9" s="314"/>
      <c r="E9" s="357"/>
      <c r="F9" s="357"/>
      <c r="G9" s="357"/>
      <c r="H9" s="357"/>
      <c r="I9" s="357"/>
      <c r="J9" s="314"/>
      <c r="K9" s="314"/>
      <c r="L9" s="591"/>
      <c r="M9" s="591"/>
    </row>
    <row r="10" spans="1:13" ht="23.25" customHeight="1" thickBot="1">
      <c r="A10" s="433" t="s">
        <v>534</v>
      </c>
      <c r="B10" s="434"/>
      <c r="C10" s="435"/>
      <c r="D10" s="436">
        <v>2</v>
      </c>
      <c r="E10" s="436">
        <v>3</v>
      </c>
      <c r="F10" s="437">
        <v>4</v>
      </c>
      <c r="G10" s="438">
        <v>6</v>
      </c>
      <c r="H10" s="436">
        <v>8</v>
      </c>
      <c r="I10" s="436">
        <v>10</v>
      </c>
      <c r="J10" s="436">
        <v>12</v>
      </c>
      <c r="K10" s="436">
        <v>14</v>
      </c>
      <c r="L10" s="436">
        <v>16</v>
      </c>
      <c r="M10" s="439">
        <v>20</v>
      </c>
    </row>
    <row r="11" spans="1:13" ht="18.75" customHeight="1">
      <c r="A11" s="409" t="s">
        <v>416</v>
      </c>
      <c r="B11" s="408">
        <v>0.1</v>
      </c>
      <c r="C11" s="407">
        <v>0.1</v>
      </c>
      <c r="D11" s="355">
        <f aca="true" t="shared" si="0" ref="D11:D24">CEILING(SUM(B11*C11*2*8*65),1)</f>
        <v>11</v>
      </c>
      <c r="E11" s="355">
        <f aca="true" t="shared" si="1" ref="E11:E24">CEILING(SUM(B11*C11*3*8*65),1)</f>
        <v>16</v>
      </c>
      <c r="F11" s="410">
        <f aca="true" t="shared" si="2" ref="F11:F24">CEILING(SUM(B11*C11*4*8*65),1)</f>
        <v>21</v>
      </c>
      <c r="G11" s="414">
        <f>CEILING(SUM(B11*C11*6*8*50),1)</f>
        <v>24</v>
      </c>
      <c r="H11" s="355">
        <f>CEILING(SUM(B11*C11*8*8*50),1)</f>
        <v>32</v>
      </c>
      <c r="I11" s="355">
        <f>CEILING(SUM(B11*C11*10*8*50),1)</f>
        <v>40</v>
      </c>
      <c r="J11" s="355">
        <f>CEILING(SUM(B11*C11*12*8*50),1)</f>
        <v>48</v>
      </c>
      <c r="K11" s="355"/>
      <c r="L11" s="355"/>
      <c r="M11" s="356"/>
    </row>
    <row r="12" spans="1:13" ht="18.75" customHeight="1">
      <c r="A12" s="400" t="s">
        <v>504</v>
      </c>
      <c r="B12" s="397">
        <v>0.1</v>
      </c>
      <c r="C12" s="404">
        <v>0.15</v>
      </c>
      <c r="D12" s="300">
        <f t="shared" si="0"/>
        <v>16</v>
      </c>
      <c r="E12" s="300">
        <f t="shared" si="1"/>
        <v>24</v>
      </c>
      <c r="F12" s="411">
        <f t="shared" si="2"/>
        <v>32</v>
      </c>
      <c r="G12" s="415">
        <f>CEILING(SUM(B12*C12*6*8*50),1)</f>
        <v>36</v>
      </c>
      <c r="H12" s="300">
        <f aca="true" t="shared" si="3" ref="H12:H31">CEILING(SUM(B12*C12*8*8*50),1)</f>
        <v>48</v>
      </c>
      <c r="I12" s="300">
        <f aca="true" t="shared" si="4" ref="I12:I31">CEILING(SUM(B12*C12*10*8*50),1)</f>
        <v>60</v>
      </c>
      <c r="J12" s="300">
        <f aca="true" t="shared" si="5" ref="J12:J31">CEILING(SUM(B12*C12*12*8*50),1)</f>
        <v>72</v>
      </c>
      <c r="K12" s="300"/>
      <c r="L12" s="300"/>
      <c r="M12" s="301"/>
    </row>
    <row r="13" spans="1:13" ht="18.75" customHeight="1">
      <c r="A13" s="400" t="s">
        <v>505</v>
      </c>
      <c r="B13" s="397">
        <v>0.1</v>
      </c>
      <c r="C13" s="404">
        <v>0.2</v>
      </c>
      <c r="D13" s="300">
        <f t="shared" si="0"/>
        <v>21</v>
      </c>
      <c r="E13" s="300">
        <f t="shared" si="1"/>
        <v>32</v>
      </c>
      <c r="F13" s="411">
        <f t="shared" si="2"/>
        <v>42</v>
      </c>
      <c r="G13" s="415">
        <f aca="true" t="shared" si="6" ref="G13:G31">CEILING(SUM(B13*C13*6*8*50),1)</f>
        <v>48</v>
      </c>
      <c r="H13" s="300">
        <f t="shared" si="3"/>
        <v>64</v>
      </c>
      <c r="I13" s="300">
        <f t="shared" si="4"/>
        <v>80</v>
      </c>
      <c r="J13" s="300">
        <f t="shared" si="5"/>
        <v>96</v>
      </c>
      <c r="K13" s="300"/>
      <c r="L13" s="300"/>
      <c r="M13" s="301"/>
    </row>
    <row r="14" spans="1:13" ht="18.75" customHeight="1">
      <c r="A14" s="400" t="s">
        <v>506</v>
      </c>
      <c r="B14" s="397">
        <v>0.1</v>
      </c>
      <c r="C14" s="404">
        <v>0.25</v>
      </c>
      <c r="D14" s="300">
        <f t="shared" si="0"/>
        <v>26</v>
      </c>
      <c r="E14" s="300">
        <f t="shared" si="1"/>
        <v>39</v>
      </c>
      <c r="F14" s="411">
        <f t="shared" si="2"/>
        <v>52</v>
      </c>
      <c r="G14" s="415">
        <f t="shared" si="6"/>
        <v>60</v>
      </c>
      <c r="H14" s="300">
        <f t="shared" si="3"/>
        <v>80</v>
      </c>
      <c r="I14" s="300">
        <f t="shared" si="4"/>
        <v>100</v>
      </c>
      <c r="J14" s="300">
        <f t="shared" si="5"/>
        <v>120</v>
      </c>
      <c r="K14" s="300"/>
      <c r="L14" s="300"/>
      <c r="M14" s="301"/>
    </row>
    <row r="15" spans="1:13" ht="18.75" customHeight="1">
      <c r="A15" s="400" t="s">
        <v>507</v>
      </c>
      <c r="B15" s="397">
        <v>0.1</v>
      </c>
      <c r="C15" s="404">
        <v>0.3</v>
      </c>
      <c r="D15" s="300">
        <f t="shared" si="0"/>
        <v>32</v>
      </c>
      <c r="E15" s="300">
        <f t="shared" si="1"/>
        <v>47</v>
      </c>
      <c r="F15" s="411">
        <f t="shared" si="2"/>
        <v>63</v>
      </c>
      <c r="G15" s="415">
        <f t="shared" si="6"/>
        <v>72</v>
      </c>
      <c r="H15" s="300">
        <f t="shared" si="3"/>
        <v>96</v>
      </c>
      <c r="I15" s="300">
        <f t="shared" si="4"/>
        <v>120</v>
      </c>
      <c r="J15" s="300">
        <f t="shared" si="5"/>
        <v>144</v>
      </c>
      <c r="K15" s="300"/>
      <c r="L15" s="300"/>
      <c r="M15" s="301"/>
    </row>
    <row r="16" spans="1:13" ht="18.75" customHeight="1">
      <c r="A16" s="400" t="s">
        <v>508</v>
      </c>
      <c r="B16" s="397">
        <v>0.15</v>
      </c>
      <c r="C16" s="404">
        <v>0.15</v>
      </c>
      <c r="D16" s="300">
        <f t="shared" si="0"/>
        <v>24</v>
      </c>
      <c r="E16" s="300">
        <f t="shared" si="1"/>
        <v>36</v>
      </c>
      <c r="F16" s="411">
        <f t="shared" si="2"/>
        <v>47</v>
      </c>
      <c r="G16" s="415">
        <f t="shared" si="6"/>
        <v>54</v>
      </c>
      <c r="H16" s="300">
        <f t="shared" si="3"/>
        <v>72</v>
      </c>
      <c r="I16" s="300">
        <f t="shared" si="4"/>
        <v>90</v>
      </c>
      <c r="J16" s="300">
        <f t="shared" si="5"/>
        <v>108</v>
      </c>
      <c r="K16" s="300"/>
      <c r="L16" s="300"/>
      <c r="M16" s="301"/>
    </row>
    <row r="17" spans="1:13" ht="18.75" customHeight="1">
      <c r="A17" s="400" t="s">
        <v>509</v>
      </c>
      <c r="B17" s="397">
        <v>0.15</v>
      </c>
      <c r="C17" s="404">
        <v>0.2</v>
      </c>
      <c r="D17" s="300">
        <f t="shared" si="0"/>
        <v>32</v>
      </c>
      <c r="E17" s="300">
        <f t="shared" si="1"/>
        <v>47</v>
      </c>
      <c r="F17" s="411">
        <f t="shared" si="2"/>
        <v>63</v>
      </c>
      <c r="G17" s="415">
        <f t="shared" si="6"/>
        <v>72</v>
      </c>
      <c r="H17" s="300">
        <f t="shared" si="3"/>
        <v>96</v>
      </c>
      <c r="I17" s="300">
        <f t="shared" si="4"/>
        <v>120</v>
      </c>
      <c r="J17" s="300">
        <f t="shared" si="5"/>
        <v>144</v>
      </c>
      <c r="K17" s="300"/>
      <c r="L17" s="300"/>
      <c r="M17" s="301"/>
    </row>
    <row r="18" spans="1:13" ht="18.75" customHeight="1">
      <c r="A18" s="400" t="s">
        <v>510</v>
      </c>
      <c r="B18" s="397">
        <v>0.15</v>
      </c>
      <c r="C18" s="404">
        <v>0.25</v>
      </c>
      <c r="D18" s="300">
        <f t="shared" si="0"/>
        <v>39</v>
      </c>
      <c r="E18" s="300">
        <f t="shared" si="1"/>
        <v>59</v>
      </c>
      <c r="F18" s="411">
        <f t="shared" si="2"/>
        <v>78</v>
      </c>
      <c r="G18" s="415">
        <f t="shared" si="6"/>
        <v>90</v>
      </c>
      <c r="H18" s="300">
        <f t="shared" si="3"/>
        <v>120</v>
      </c>
      <c r="I18" s="300">
        <f t="shared" si="4"/>
        <v>150</v>
      </c>
      <c r="J18" s="300">
        <f t="shared" si="5"/>
        <v>180</v>
      </c>
      <c r="K18" s="300"/>
      <c r="L18" s="300"/>
      <c r="M18" s="301"/>
    </row>
    <row r="19" spans="1:13" ht="18.75" customHeight="1">
      <c r="A19" s="400" t="s">
        <v>511</v>
      </c>
      <c r="B19" s="397">
        <v>0.15</v>
      </c>
      <c r="C19" s="404">
        <v>0.3</v>
      </c>
      <c r="D19" s="300">
        <f t="shared" si="0"/>
        <v>47</v>
      </c>
      <c r="E19" s="300">
        <f t="shared" si="1"/>
        <v>71</v>
      </c>
      <c r="F19" s="411">
        <f t="shared" si="2"/>
        <v>94</v>
      </c>
      <c r="G19" s="415">
        <f t="shared" si="6"/>
        <v>108</v>
      </c>
      <c r="H19" s="300">
        <f t="shared" si="3"/>
        <v>144</v>
      </c>
      <c r="I19" s="300">
        <f t="shared" si="4"/>
        <v>180</v>
      </c>
      <c r="J19" s="300">
        <f t="shared" si="5"/>
        <v>216</v>
      </c>
      <c r="K19" s="300"/>
      <c r="L19" s="300"/>
      <c r="M19" s="301"/>
    </row>
    <row r="20" spans="1:13" ht="18.75" customHeight="1">
      <c r="A20" s="400" t="s">
        <v>512</v>
      </c>
      <c r="B20" s="397">
        <v>0.15</v>
      </c>
      <c r="C20" s="404">
        <v>0.4</v>
      </c>
      <c r="D20" s="300">
        <f t="shared" si="0"/>
        <v>63</v>
      </c>
      <c r="E20" s="300">
        <f t="shared" si="1"/>
        <v>94</v>
      </c>
      <c r="F20" s="411">
        <f t="shared" si="2"/>
        <v>125</v>
      </c>
      <c r="G20" s="415">
        <f t="shared" si="6"/>
        <v>144</v>
      </c>
      <c r="H20" s="300">
        <f t="shared" si="3"/>
        <v>192</v>
      </c>
      <c r="I20" s="300">
        <f t="shared" si="4"/>
        <v>240</v>
      </c>
      <c r="J20" s="300">
        <f t="shared" si="5"/>
        <v>288</v>
      </c>
      <c r="K20" s="300"/>
      <c r="L20" s="300"/>
      <c r="M20" s="301"/>
    </row>
    <row r="21" spans="1:13" ht="18.75" customHeight="1">
      <c r="A21" s="400" t="s">
        <v>513</v>
      </c>
      <c r="B21" s="397">
        <v>0.2</v>
      </c>
      <c r="C21" s="404">
        <v>0.2</v>
      </c>
      <c r="D21" s="300">
        <f t="shared" si="0"/>
        <v>42</v>
      </c>
      <c r="E21" s="300">
        <f t="shared" si="1"/>
        <v>63</v>
      </c>
      <c r="F21" s="411">
        <f t="shared" si="2"/>
        <v>84</v>
      </c>
      <c r="G21" s="415">
        <f t="shared" si="6"/>
        <v>96</v>
      </c>
      <c r="H21" s="300">
        <f t="shared" si="3"/>
        <v>128</v>
      </c>
      <c r="I21" s="300">
        <f t="shared" si="4"/>
        <v>160</v>
      </c>
      <c r="J21" s="300">
        <f t="shared" si="5"/>
        <v>192</v>
      </c>
      <c r="K21" s="300">
        <f>CEILING(SUM(B21*C21*14*8*50),1)</f>
        <v>224</v>
      </c>
      <c r="L21" s="300">
        <f>CEILING(SUM(B21*C21*16*8*50),1)</f>
        <v>256</v>
      </c>
      <c r="M21" s="301">
        <f>CEILING(SUM(B21*C21*20*8*50),1)</f>
        <v>320</v>
      </c>
    </row>
    <row r="22" spans="1:13" ht="18.75" customHeight="1">
      <c r="A22" s="400" t="s">
        <v>514</v>
      </c>
      <c r="B22" s="397">
        <v>0.2</v>
      </c>
      <c r="C22" s="404">
        <v>0.3</v>
      </c>
      <c r="D22" s="300">
        <f t="shared" si="0"/>
        <v>63</v>
      </c>
      <c r="E22" s="300">
        <f t="shared" si="1"/>
        <v>94</v>
      </c>
      <c r="F22" s="411">
        <f t="shared" si="2"/>
        <v>125</v>
      </c>
      <c r="G22" s="415">
        <f t="shared" si="6"/>
        <v>144</v>
      </c>
      <c r="H22" s="300">
        <f t="shared" si="3"/>
        <v>192</v>
      </c>
      <c r="I22" s="300">
        <f t="shared" si="4"/>
        <v>240</v>
      </c>
      <c r="J22" s="300">
        <f t="shared" si="5"/>
        <v>288</v>
      </c>
      <c r="K22" s="300">
        <f aca="true" t="shared" si="7" ref="K22:K31">CEILING(SUM(B22*C22*14*8*50),1)</f>
        <v>336</v>
      </c>
      <c r="L22" s="300">
        <f aca="true" t="shared" si="8" ref="L22:L31">CEILING(SUM(B22*C22*16*8*50),1)</f>
        <v>384</v>
      </c>
      <c r="M22" s="301">
        <f aca="true" t="shared" si="9" ref="M22:M31">CEILING(SUM(B22*C22*20*8*50),1)</f>
        <v>480</v>
      </c>
    </row>
    <row r="23" spans="1:13" ht="18.75" customHeight="1">
      <c r="A23" s="400" t="s">
        <v>515</v>
      </c>
      <c r="B23" s="397">
        <v>0.2</v>
      </c>
      <c r="C23" s="404">
        <v>0.4</v>
      </c>
      <c r="D23" s="300">
        <f t="shared" si="0"/>
        <v>84</v>
      </c>
      <c r="E23" s="300">
        <f t="shared" si="1"/>
        <v>125</v>
      </c>
      <c r="F23" s="411">
        <f t="shared" si="2"/>
        <v>167</v>
      </c>
      <c r="G23" s="415">
        <f t="shared" si="6"/>
        <v>192</v>
      </c>
      <c r="H23" s="300">
        <f t="shared" si="3"/>
        <v>256</v>
      </c>
      <c r="I23" s="300">
        <f t="shared" si="4"/>
        <v>320</v>
      </c>
      <c r="J23" s="300">
        <f t="shared" si="5"/>
        <v>384</v>
      </c>
      <c r="K23" s="300">
        <f t="shared" si="7"/>
        <v>448</v>
      </c>
      <c r="L23" s="300">
        <f t="shared" si="8"/>
        <v>512</v>
      </c>
      <c r="M23" s="301">
        <f t="shared" si="9"/>
        <v>640</v>
      </c>
    </row>
    <row r="24" spans="1:13" ht="18.75" customHeight="1">
      <c r="A24" s="400" t="s">
        <v>516</v>
      </c>
      <c r="B24" s="397">
        <v>0.2</v>
      </c>
      <c r="C24" s="404">
        <v>0.5</v>
      </c>
      <c r="D24" s="300">
        <f t="shared" si="0"/>
        <v>104</v>
      </c>
      <c r="E24" s="300">
        <f t="shared" si="1"/>
        <v>156</v>
      </c>
      <c r="F24" s="411">
        <f t="shared" si="2"/>
        <v>208</v>
      </c>
      <c r="G24" s="415">
        <f t="shared" si="6"/>
        <v>240</v>
      </c>
      <c r="H24" s="300">
        <f t="shared" si="3"/>
        <v>320</v>
      </c>
      <c r="I24" s="300">
        <f t="shared" si="4"/>
        <v>400</v>
      </c>
      <c r="J24" s="300">
        <f t="shared" si="5"/>
        <v>480</v>
      </c>
      <c r="K24" s="300">
        <f t="shared" si="7"/>
        <v>560</v>
      </c>
      <c r="L24" s="300">
        <f t="shared" si="8"/>
        <v>640</v>
      </c>
      <c r="M24" s="301">
        <f t="shared" si="9"/>
        <v>800</v>
      </c>
    </row>
    <row r="25" spans="1:13" ht="18.75" customHeight="1">
      <c r="A25" s="400" t="s">
        <v>517</v>
      </c>
      <c r="B25" s="397">
        <v>0.25</v>
      </c>
      <c r="C25" s="404">
        <v>0.25</v>
      </c>
      <c r="D25" s="300"/>
      <c r="E25" s="300"/>
      <c r="F25" s="411"/>
      <c r="G25" s="415">
        <f t="shared" si="6"/>
        <v>150</v>
      </c>
      <c r="H25" s="300">
        <f t="shared" si="3"/>
        <v>200</v>
      </c>
      <c r="I25" s="300">
        <f t="shared" si="4"/>
        <v>250</v>
      </c>
      <c r="J25" s="300">
        <f t="shared" si="5"/>
        <v>300</v>
      </c>
      <c r="K25" s="300">
        <f t="shared" si="7"/>
        <v>350</v>
      </c>
      <c r="L25" s="300">
        <f t="shared" si="8"/>
        <v>400</v>
      </c>
      <c r="M25" s="301">
        <f t="shared" si="9"/>
        <v>500</v>
      </c>
    </row>
    <row r="26" spans="1:13" ht="18.75" customHeight="1">
      <c r="A26" s="400" t="s">
        <v>518</v>
      </c>
      <c r="B26" s="397">
        <v>0.25</v>
      </c>
      <c r="C26" s="404">
        <v>0.3</v>
      </c>
      <c r="D26" s="300"/>
      <c r="E26" s="300"/>
      <c r="F26" s="411"/>
      <c r="G26" s="415">
        <f t="shared" si="6"/>
        <v>180</v>
      </c>
      <c r="H26" s="300">
        <f t="shared" si="3"/>
        <v>240</v>
      </c>
      <c r="I26" s="300">
        <f t="shared" si="4"/>
        <v>300</v>
      </c>
      <c r="J26" s="300">
        <f t="shared" si="5"/>
        <v>360</v>
      </c>
      <c r="K26" s="300">
        <f t="shared" si="7"/>
        <v>420</v>
      </c>
      <c r="L26" s="300">
        <f t="shared" si="8"/>
        <v>480</v>
      </c>
      <c r="M26" s="301">
        <f t="shared" si="9"/>
        <v>600</v>
      </c>
    </row>
    <row r="27" spans="1:13" ht="18.75" customHeight="1">
      <c r="A27" s="400" t="s">
        <v>519</v>
      </c>
      <c r="B27" s="397">
        <v>0.25</v>
      </c>
      <c r="C27" s="404">
        <v>0.4</v>
      </c>
      <c r="D27" s="300"/>
      <c r="E27" s="300"/>
      <c r="F27" s="411"/>
      <c r="G27" s="415">
        <f t="shared" si="6"/>
        <v>240</v>
      </c>
      <c r="H27" s="300">
        <f t="shared" si="3"/>
        <v>320</v>
      </c>
      <c r="I27" s="300">
        <f t="shared" si="4"/>
        <v>400</v>
      </c>
      <c r="J27" s="300">
        <f t="shared" si="5"/>
        <v>480</v>
      </c>
      <c r="K27" s="300">
        <f t="shared" si="7"/>
        <v>560</v>
      </c>
      <c r="L27" s="300">
        <f t="shared" si="8"/>
        <v>640</v>
      </c>
      <c r="M27" s="301">
        <f t="shared" si="9"/>
        <v>800</v>
      </c>
    </row>
    <row r="28" spans="1:13" ht="18.75" customHeight="1">
      <c r="A28" s="400" t="s">
        <v>520</v>
      </c>
      <c r="B28" s="397">
        <v>0.25</v>
      </c>
      <c r="C28" s="404">
        <v>0.5</v>
      </c>
      <c r="D28" s="300"/>
      <c r="E28" s="300"/>
      <c r="F28" s="411"/>
      <c r="G28" s="415">
        <f t="shared" si="6"/>
        <v>300</v>
      </c>
      <c r="H28" s="300">
        <f t="shared" si="3"/>
        <v>400</v>
      </c>
      <c r="I28" s="300">
        <f t="shared" si="4"/>
        <v>500</v>
      </c>
      <c r="J28" s="300">
        <f t="shared" si="5"/>
        <v>600</v>
      </c>
      <c r="K28" s="300">
        <f t="shared" si="7"/>
        <v>700</v>
      </c>
      <c r="L28" s="300">
        <f t="shared" si="8"/>
        <v>800</v>
      </c>
      <c r="M28" s="301">
        <f t="shared" si="9"/>
        <v>1000</v>
      </c>
    </row>
    <row r="29" spans="1:13" ht="18.75" customHeight="1">
      <c r="A29" s="400" t="s">
        <v>521</v>
      </c>
      <c r="B29" s="397">
        <v>0.3</v>
      </c>
      <c r="C29" s="404">
        <v>0.3</v>
      </c>
      <c r="D29" s="300"/>
      <c r="E29" s="300"/>
      <c r="F29" s="411"/>
      <c r="G29" s="415">
        <f t="shared" si="6"/>
        <v>216</v>
      </c>
      <c r="H29" s="300">
        <f t="shared" si="3"/>
        <v>288</v>
      </c>
      <c r="I29" s="300">
        <f t="shared" si="4"/>
        <v>360</v>
      </c>
      <c r="J29" s="300">
        <f t="shared" si="5"/>
        <v>432</v>
      </c>
      <c r="K29" s="300">
        <f t="shared" si="7"/>
        <v>504</v>
      </c>
      <c r="L29" s="300">
        <f t="shared" si="8"/>
        <v>576</v>
      </c>
      <c r="M29" s="301">
        <f t="shared" si="9"/>
        <v>720</v>
      </c>
    </row>
    <row r="30" spans="1:13" ht="18.75" customHeight="1">
      <c r="A30" s="400" t="s">
        <v>522</v>
      </c>
      <c r="B30" s="397">
        <v>0.3</v>
      </c>
      <c r="C30" s="404">
        <v>0.4</v>
      </c>
      <c r="D30" s="300"/>
      <c r="E30" s="300"/>
      <c r="F30" s="411"/>
      <c r="G30" s="415">
        <f t="shared" si="6"/>
        <v>288</v>
      </c>
      <c r="H30" s="300">
        <f t="shared" si="3"/>
        <v>384</v>
      </c>
      <c r="I30" s="300">
        <f t="shared" si="4"/>
        <v>480</v>
      </c>
      <c r="J30" s="300">
        <f t="shared" si="5"/>
        <v>576</v>
      </c>
      <c r="K30" s="300">
        <f t="shared" si="7"/>
        <v>672</v>
      </c>
      <c r="L30" s="300">
        <f t="shared" si="8"/>
        <v>768</v>
      </c>
      <c r="M30" s="301">
        <f t="shared" si="9"/>
        <v>960</v>
      </c>
    </row>
    <row r="31" spans="1:13" ht="18.75" customHeight="1" thickBot="1">
      <c r="A31" s="400" t="s">
        <v>523</v>
      </c>
      <c r="B31" s="397">
        <v>0.3</v>
      </c>
      <c r="C31" s="404">
        <v>0.5</v>
      </c>
      <c r="D31" s="300"/>
      <c r="E31" s="300"/>
      <c r="F31" s="411"/>
      <c r="G31" s="421">
        <f t="shared" si="6"/>
        <v>360</v>
      </c>
      <c r="H31" s="419">
        <f t="shared" si="3"/>
        <v>480</v>
      </c>
      <c r="I31" s="419">
        <f t="shared" si="4"/>
        <v>600</v>
      </c>
      <c r="J31" s="419">
        <f t="shared" si="5"/>
        <v>720</v>
      </c>
      <c r="K31" s="419">
        <f t="shared" si="7"/>
        <v>840</v>
      </c>
      <c r="L31" s="419">
        <f t="shared" si="8"/>
        <v>960</v>
      </c>
      <c r="M31" s="422">
        <f t="shared" si="9"/>
        <v>1200</v>
      </c>
    </row>
    <row r="32" spans="1:13" ht="18.75" customHeight="1">
      <c r="A32" s="400" t="s">
        <v>524</v>
      </c>
      <c r="B32" s="397">
        <v>0.4</v>
      </c>
      <c r="C32" s="404">
        <v>0.4</v>
      </c>
      <c r="D32" s="300"/>
      <c r="E32" s="300"/>
      <c r="F32" s="411"/>
      <c r="G32" s="423">
        <f>CEILING(SUM(B32*C32*6*8*45),1)</f>
        <v>346</v>
      </c>
      <c r="H32" s="424">
        <f>CEILING(SUM(B32*C32*8*8*45),1)</f>
        <v>461</v>
      </c>
      <c r="I32" s="424">
        <f>CEILING(SUM(B32*C32*10*8*45),1)</f>
        <v>576</v>
      </c>
      <c r="J32" s="424">
        <f>CEILING(SUM(B32*C32*12*8*45),1)</f>
        <v>692</v>
      </c>
      <c r="K32" s="424">
        <f>CEILING(SUM(B32*C32*14*8*45),1)</f>
        <v>807</v>
      </c>
      <c r="L32" s="424">
        <f>CEILING(SUM(B32*C32*16*8*45),1)</f>
        <v>922</v>
      </c>
      <c r="M32" s="430">
        <f>CEILING(SUM(B32*C32*20*8*45),1)</f>
        <v>1152</v>
      </c>
    </row>
    <row r="33" spans="1:13" ht="18.75" customHeight="1">
      <c r="A33" s="400" t="s">
        <v>525</v>
      </c>
      <c r="B33" s="397">
        <v>0.4</v>
      </c>
      <c r="C33" s="404">
        <v>0.5</v>
      </c>
      <c r="D33" s="300"/>
      <c r="E33" s="300"/>
      <c r="F33" s="411"/>
      <c r="G33" s="415">
        <f>CEILING(SUM(B33*C33*6*8*45),1)</f>
        <v>432</v>
      </c>
      <c r="H33" s="300">
        <f>CEILING(SUM(B33*C33*8*8*45),1)</f>
        <v>576</v>
      </c>
      <c r="I33" s="300">
        <f>CEILING(SUM(B33*C33*10*8*45),1)</f>
        <v>720</v>
      </c>
      <c r="J33" s="300">
        <f>CEILING(SUM(B33*C33*12*8*45),1)</f>
        <v>864</v>
      </c>
      <c r="K33" s="300">
        <f>CEILING(SUM(B33*C33*14*8*45),1)</f>
        <v>1008</v>
      </c>
      <c r="L33" s="300">
        <f>CEILING(SUM(B33*C33*16*8*45),1)</f>
        <v>1152</v>
      </c>
      <c r="M33" s="301">
        <f>CEILING(SUM(B33*C33*20*8*45),1)</f>
        <v>1440</v>
      </c>
    </row>
    <row r="34" spans="1:13" ht="18.75" customHeight="1" thickBot="1">
      <c r="A34" s="400" t="s">
        <v>526</v>
      </c>
      <c r="B34" s="397">
        <v>0.5</v>
      </c>
      <c r="C34" s="404">
        <v>0.5</v>
      </c>
      <c r="D34" s="419"/>
      <c r="E34" s="419"/>
      <c r="F34" s="420"/>
      <c r="G34" s="416">
        <f>CEILING(SUM(B34*C34*6*8*45),1)</f>
        <v>540</v>
      </c>
      <c r="H34" s="405">
        <f>CEILING(SUM(B34*C34*8*8*45),1)</f>
        <v>720</v>
      </c>
      <c r="I34" s="405">
        <f>CEILING(SUM(B34*C34*10*8*45),1)</f>
        <v>900</v>
      </c>
      <c r="J34" s="405">
        <f>CEILING(SUM(B34*C34*12*8*45),1)</f>
        <v>1080</v>
      </c>
      <c r="K34" s="405">
        <f>CEILING(SUM(B34*C34*14*8*45),1)</f>
        <v>1260</v>
      </c>
      <c r="L34" s="405">
        <f>CEILING(SUM(B34*C34*16*8*45),1)</f>
        <v>1440</v>
      </c>
      <c r="M34" s="406">
        <f>CEILING(SUM(B34*C34*20*8*45),1)</f>
        <v>1800</v>
      </c>
    </row>
    <row r="35" spans="1:13" ht="18.75" customHeight="1">
      <c r="A35" s="400" t="s">
        <v>527</v>
      </c>
      <c r="B35" s="398" t="s">
        <v>625</v>
      </c>
      <c r="C35" s="417" t="s">
        <v>625</v>
      </c>
      <c r="D35" s="423">
        <f>CEILING(SUM(B35*C35*2*8/2*80),1)</f>
        <v>7</v>
      </c>
      <c r="E35" s="424">
        <f>CEILING(SUM(B35*C35*3*8/2*80),1)</f>
        <v>10</v>
      </c>
      <c r="F35" s="425">
        <f>CEILING(SUM(B35*C35*4*8/2*80),1)</f>
        <v>13</v>
      </c>
      <c r="G35" s="423">
        <f>CEILING(SUM(B35*C35*6*8/2*65),1)</f>
        <v>16</v>
      </c>
      <c r="H35" s="424">
        <f>CEILING(SUM(B35*C35*8*8/2*65),1)</f>
        <v>21</v>
      </c>
      <c r="I35" s="424">
        <f>CEILING(SUM(B35*C35*10*8/2*65),1)</f>
        <v>26</v>
      </c>
      <c r="J35" s="426"/>
      <c r="K35" s="426"/>
      <c r="L35" s="426"/>
      <c r="M35" s="427"/>
    </row>
    <row r="36" spans="1:13" ht="18.75" customHeight="1">
      <c r="A36" s="400" t="s">
        <v>528</v>
      </c>
      <c r="B36" s="398" t="s">
        <v>626</v>
      </c>
      <c r="C36" s="417" t="s">
        <v>626</v>
      </c>
      <c r="D36" s="415">
        <f>CEILING(SUM(B36*C36*2*8/2*80),1)</f>
        <v>15</v>
      </c>
      <c r="E36" s="300">
        <f>CEILING(SUM(B36*C36*3*8/2*80),1)</f>
        <v>22</v>
      </c>
      <c r="F36" s="411">
        <f>CEILING(SUM(B36*C36*4*8/2*80),1)</f>
        <v>29</v>
      </c>
      <c r="G36" s="415">
        <f>CEILING(SUM(B36*C36*6*8/2*65),1)</f>
        <v>36</v>
      </c>
      <c r="H36" s="300">
        <f>CEILING(SUM(B36*C36*8*8/2*65),1)</f>
        <v>47</v>
      </c>
      <c r="I36" s="300">
        <f>CEILING(SUM(B36*C36*10*8/2*65),1)</f>
        <v>59</v>
      </c>
      <c r="J36" s="303"/>
      <c r="K36" s="303"/>
      <c r="L36" s="303"/>
      <c r="M36" s="304"/>
    </row>
    <row r="37" spans="1:13" ht="18.75" customHeight="1">
      <c r="A37" s="400" t="s">
        <v>529</v>
      </c>
      <c r="B37" s="398" t="s">
        <v>627</v>
      </c>
      <c r="C37" s="417" t="s">
        <v>627</v>
      </c>
      <c r="D37" s="415">
        <f>CEILING(SUM(B37*C37*2*8/2*80),1)</f>
        <v>26</v>
      </c>
      <c r="E37" s="300">
        <f>CEILING(SUM(B37*C37*3*8/2*80),1)</f>
        <v>39</v>
      </c>
      <c r="F37" s="411">
        <f>CEILING(SUM(B37*C37*4*8/2*80),1)</f>
        <v>52</v>
      </c>
      <c r="G37" s="415">
        <f>CEILING(SUM(B37*C37*6*8/2*65),1)</f>
        <v>63</v>
      </c>
      <c r="H37" s="300">
        <f>CEILING(SUM(B37*C37*8*8/2*65),1)</f>
        <v>84</v>
      </c>
      <c r="I37" s="300">
        <f>CEILING(SUM(B37*C37*10*8/2*65),1)</f>
        <v>104</v>
      </c>
      <c r="J37" s="303"/>
      <c r="K37" s="303"/>
      <c r="L37" s="303"/>
      <c r="M37" s="304"/>
    </row>
    <row r="38" spans="1:13" ht="18.75" customHeight="1">
      <c r="A38" s="400" t="s">
        <v>530</v>
      </c>
      <c r="B38" s="398" t="s">
        <v>628</v>
      </c>
      <c r="C38" s="417" t="s">
        <v>628</v>
      </c>
      <c r="D38" s="428"/>
      <c r="E38" s="302"/>
      <c r="F38" s="412"/>
      <c r="G38" s="415">
        <f>CEILING(SUM(B38*C38*6*8/2*65),1)</f>
        <v>98</v>
      </c>
      <c r="H38" s="300">
        <f>CEILING(SUM(B38*C38*8*8/2*65),1)</f>
        <v>130</v>
      </c>
      <c r="I38" s="300">
        <f>CEILING(SUM(B38*C38*10*8/2*65),1)</f>
        <v>163</v>
      </c>
      <c r="J38" s="300">
        <f>CEILING(SUM(B38*C38*12*8/2*65),1)</f>
        <v>195</v>
      </c>
      <c r="K38" s="303"/>
      <c r="L38" s="303"/>
      <c r="M38" s="304"/>
    </row>
    <row r="39" spans="1:13" ht="18.75" customHeight="1" thickBot="1">
      <c r="A39" s="400" t="s">
        <v>531</v>
      </c>
      <c r="B39" s="398" t="s">
        <v>629</v>
      </c>
      <c r="C39" s="417" t="s">
        <v>629</v>
      </c>
      <c r="D39" s="428"/>
      <c r="E39" s="302"/>
      <c r="F39" s="412"/>
      <c r="G39" s="421">
        <f>CEILING(SUM(B39*C39*6*8/2*65),1)</f>
        <v>141</v>
      </c>
      <c r="H39" s="419">
        <f>CEILING(SUM(B39*C39*8*8/2*65),1)</f>
        <v>188</v>
      </c>
      <c r="I39" s="419">
        <f>CEILING(SUM(B39*C39*10*8/2*65),1)</f>
        <v>234</v>
      </c>
      <c r="J39" s="419">
        <f>CEILING(SUM(B39*C39*12*8/2*65),1)</f>
        <v>281</v>
      </c>
      <c r="K39" s="431"/>
      <c r="L39" s="431"/>
      <c r="M39" s="432"/>
    </row>
    <row r="40" spans="1:13" ht="18.75" customHeight="1">
      <c r="A40" s="400" t="s">
        <v>532</v>
      </c>
      <c r="B40" s="398" t="s">
        <v>630</v>
      </c>
      <c r="C40" s="417" t="s">
        <v>630</v>
      </c>
      <c r="D40" s="428"/>
      <c r="E40" s="302"/>
      <c r="F40" s="412"/>
      <c r="G40" s="423">
        <f>CEILING(SUM(B40*C40*6*8/2*60),1)</f>
        <v>231</v>
      </c>
      <c r="H40" s="424">
        <f>CEILING(SUM(B40*C40*8*8/2*60),1)</f>
        <v>308</v>
      </c>
      <c r="I40" s="424">
        <f>CEILING(SUM(B40*C40*10*8/2*60),1)</f>
        <v>384</v>
      </c>
      <c r="J40" s="424">
        <f>CEILING(SUM(B40*C40*12*8/2*60),1)</f>
        <v>461</v>
      </c>
      <c r="K40" s="424">
        <f>CEILING(SUM(B40*C40*14*8/2*60),1)</f>
        <v>538</v>
      </c>
      <c r="L40" s="424">
        <f>CEILING(SUM(B40*C40*16*8/2*60),1)</f>
        <v>615</v>
      </c>
      <c r="M40" s="430">
        <f>CEILING(SUM(B40*C40*20*8/2*60),1)</f>
        <v>768</v>
      </c>
    </row>
    <row r="41" spans="1:13" ht="18.75" customHeight="1" thickBot="1">
      <c r="A41" s="401" t="s">
        <v>533</v>
      </c>
      <c r="B41" s="399" t="s">
        <v>631</v>
      </c>
      <c r="C41" s="418" t="s">
        <v>631</v>
      </c>
      <c r="D41" s="429"/>
      <c r="E41" s="305"/>
      <c r="F41" s="413"/>
      <c r="G41" s="416">
        <f>CEILING(SUM(B41*C41*6*8/2*60),1)</f>
        <v>360</v>
      </c>
      <c r="H41" s="405">
        <f>CEILING(SUM(B41*C41*8*8/2*60),1)</f>
        <v>480</v>
      </c>
      <c r="I41" s="405">
        <f>CEILING(SUM(B41*C41*10*8/2*60),1)</f>
        <v>600</v>
      </c>
      <c r="J41" s="405">
        <f>CEILING(SUM(B41*C41*12*8/2*60),1)</f>
        <v>720</v>
      </c>
      <c r="K41" s="405">
        <f>CEILING(SUM(B41*C41*14*8/2*60),1)</f>
        <v>840</v>
      </c>
      <c r="L41" s="405">
        <f>CEILING(SUM(B41*C41*16*8/2*60),1)</f>
        <v>960</v>
      </c>
      <c r="M41" s="406">
        <f>CEILING(SUM(B41*C41*20*8/2*60),1)</f>
        <v>1200</v>
      </c>
    </row>
    <row r="45" ht="12.75">
      <c r="I45" s="352"/>
    </row>
  </sheetData>
  <sheetProtection password="C667" sheet="1" objects="1" scenarios="1" selectLockedCells="1" selectUnlockedCells="1"/>
  <mergeCells count="2">
    <mergeCell ref="E7:J8"/>
    <mergeCell ref="L8:M9"/>
  </mergeCells>
  <printOptions horizontalCentered="1"/>
  <pageMargins left="0.2755905511811024" right="0.2755905511811024" top="0.2755905511811024" bottom="0.2755905511811024"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0"/>
  </sheetPr>
  <dimension ref="A1:J111"/>
  <sheetViews>
    <sheetView view="pageBreakPreview" zoomScaleSheetLayoutView="100" zoomScalePageLayoutView="0" workbookViewId="0" topLeftCell="A1">
      <selection activeCell="J1" sqref="J1"/>
    </sheetView>
  </sheetViews>
  <sheetFormatPr defaultColWidth="9.00390625" defaultRowHeight="12.75"/>
  <cols>
    <col min="1" max="3" width="10.75390625" style="0" customWidth="1"/>
    <col min="4" max="9" width="9.25390625" style="0" customWidth="1"/>
  </cols>
  <sheetData>
    <row r="1" spans="1:9" ht="18.75" customHeight="1">
      <c r="A1" s="49"/>
      <c r="B1" s="50"/>
      <c r="C1" s="73"/>
      <c r="D1" s="51"/>
      <c r="E1" s="73"/>
      <c r="F1" s="73"/>
      <c r="G1" s="486"/>
      <c r="H1" s="486"/>
      <c r="I1" s="223" t="s">
        <v>567</v>
      </c>
    </row>
    <row r="2" spans="1:9" ht="18.75" customHeight="1">
      <c r="A2" s="49"/>
      <c r="B2" s="50"/>
      <c r="C2" s="73"/>
      <c r="D2" s="52"/>
      <c r="E2" s="73"/>
      <c r="F2" s="73"/>
      <c r="G2" s="486"/>
      <c r="H2" s="486"/>
      <c r="I2" s="224" t="s">
        <v>546</v>
      </c>
    </row>
    <row r="3" spans="1:9" s="38" customFormat="1" ht="18.75" customHeight="1">
      <c r="A3" s="49"/>
      <c r="B3" s="50"/>
      <c r="C3" s="487"/>
      <c r="D3" s="52"/>
      <c r="E3" s="487"/>
      <c r="F3" s="487"/>
      <c r="G3" s="488"/>
      <c r="H3" s="488"/>
      <c r="I3" s="224" t="s">
        <v>464</v>
      </c>
    </row>
    <row r="4" spans="1:9" s="38" customFormat="1" ht="18.75" customHeight="1" thickBot="1">
      <c r="A4" s="49"/>
      <c r="B4" s="50"/>
      <c r="C4" s="487"/>
      <c r="D4" s="52"/>
      <c r="E4" s="487"/>
      <c r="F4" s="487"/>
      <c r="G4" s="488"/>
      <c r="H4" s="488"/>
      <c r="I4" s="224" t="s">
        <v>568</v>
      </c>
    </row>
    <row r="5" spans="1:9" s="38" customFormat="1" ht="3.75" customHeight="1">
      <c r="A5" s="54"/>
      <c r="B5" s="55"/>
      <c r="C5" s="55"/>
      <c r="D5" s="56"/>
      <c r="E5" s="56"/>
      <c r="F5" s="57"/>
      <c r="G5" s="489"/>
      <c r="H5" s="489"/>
      <c r="I5" s="489"/>
    </row>
    <row r="6" spans="1:9" ht="10.5" customHeight="1">
      <c r="A6" s="73"/>
      <c r="B6" s="73"/>
      <c r="C6" s="73"/>
      <c r="D6" s="73"/>
      <c r="E6" s="73"/>
      <c r="F6" s="73"/>
      <c r="G6" s="73"/>
      <c r="H6" s="73"/>
      <c r="I6" s="73"/>
    </row>
    <row r="7" spans="1:9" ht="12.75" customHeight="1">
      <c r="A7" s="614">
        <v>40694</v>
      </c>
      <c r="B7" s="615"/>
      <c r="C7" s="490"/>
      <c r="D7" s="490"/>
      <c r="E7" s="490"/>
      <c r="F7" s="490"/>
      <c r="G7" s="490"/>
      <c r="H7" s="490"/>
      <c r="I7" s="490"/>
    </row>
    <row r="8" spans="1:10" ht="17.25" customHeight="1">
      <c r="A8" s="491"/>
      <c r="B8" s="491"/>
      <c r="C8" s="491"/>
      <c r="D8" s="616" t="s">
        <v>128</v>
      </c>
      <c r="E8" s="616"/>
      <c r="F8" s="616"/>
      <c r="G8" s="491"/>
      <c r="H8" s="491"/>
      <c r="I8" s="491"/>
      <c r="J8" s="40"/>
    </row>
    <row r="9" spans="1:10" ht="4.5" customHeight="1">
      <c r="A9" s="492"/>
      <c r="B9" s="493"/>
      <c r="C9" s="493"/>
      <c r="D9" s="491"/>
      <c r="E9" s="491"/>
      <c r="F9" s="491"/>
      <c r="G9" s="491"/>
      <c r="H9" s="491"/>
      <c r="I9" s="491"/>
      <c r="J9" s="40"/>
    </row>
    <row r="10" spans="1:10" ht="12" customHeight="1">
      <c r="A10" s="494"/>
      <c r="B10" s="494"/>
      <c r="C10" s="494"/>
      <c r="D10" s="611" t="s">
        <v>129</v>
      </c>
      <c r="E10" s="611"/>
      <c r="F10" s="611"/>
      <c r="G10" s="611" t="s">
        <v>130</v>
      </c>
      <c r="H10" s="611"/>
      <c r="I10" s="611"/>
      <c r="J10" s="43"/>
    </row>
    <row r="11" spans="1:10" ht="12" customHeight="1">
      <c r="A11" s="494"/>
      <c r="B11" s="494"/>
      <c r="C11" s="494"/>
      <c r="D11" s="611" t="s">
        <v>145</v>
      </c>
      <c r="E11" s="611"/>
      <c r="F11" s="611"/>
      <c r="G11" s="611" t="s">
        <v>131</v>
      </c>
      <c r="H11" s="611"/>
      <c r="I11" s="611"/>
      <c r="J11" s="43"/>
    </row>
    <row r="12" spans="1:10" ht="4.5" customHeight="1" thickBot="1">
      <c r="A12" s="216"/>
      <c r="B12" s="495"/>
      <c r="C12" s="495"/>
      <c r="D12" s="491"/>
      <c r="E12" s="491"/>
      <c r="F12" s="491"/>
      <c r="G12" s="491"/>
      <c r="H12" s="491"/>
      <c r="I12" s="491"/>
      <c r="J12" s="40"/>
    </row>
    <row r="13" spans="1:10" ht="15" customHeight="1">
      <c r="A13" s="617" t="s">
        <v>132</v>
      </c>
      <c r="B13" s="618"/>
      <c r="C13" s="618"/>
      <c r="D13" s="608">
        <v>19</v>
      </c>
      <c r="E13" s="608"/>
      <c r="F13" s="608"/>
      <c r="G13" s="608">
        <v>35</v>
      </c>
      <c r="H13" s="608"/>
      <c r="I13" s="609"/>
      <c r="J13" s="40"/>
    </row>
    <row r="14" spans="1:10" ht="15" customHeight="1">
      <c r="A14" s="612" t="s">
        <v>133</v>
      </c>
      <c r="B14" s="613"/>
      <c r="C14" s="613"/>
      <c r="D14" s="594">
        <v>19</v>
      </c>
      <c r="E14" s="594"/>
      <c r="F14" s="594"/>
      <c r="G14" s="594">
        <v>52</v>
      </c>
      <c r="H14" s="594"/>
      <c r="I14" s="599"/>
      <c r="J14" s="40"/>
    </row>
    <row r="15" spans="1:10" ht="15" customHeight="1">
      <c r="A15" s="612" t="s">
        <v>134</v>
      </c>
      <c r="B15" s="613"/>
      <c r="C15" s="613"/>
      <c r="D15" s="594">
        <v>29</v>
      </c>
      <c r="E15" s="594"/>
      <c r="F15" s="594"/>
      <c r="G15" s="594">
        <v>70</v>
      </c>
      <c r="H15" s="594"/>
      <c r="I15" s="599"/>
      <c r="J15" s="40"/>
    </row>
    <row r="16" spans="1:10" ht="15" customHeight="1">
      <c r="A16" s="612" t="s">
        <v>135</v>
      </c>
      <c r="B16" s="613"/>
      <c r="C16" s="613"/>
      <c r="D16" s="594">
        <v>32</v>
      </c>
      <c r="E16" s="594"/>
      <c r="F16" s="594"/>
      <c r="G16" s="594">
        <v>110</v>
      </c>
      <c r="H16" s="594"/>
      <c r="I16" s="599"/>
      <c r="J16" s="40"/>
    </row>
    <row r="17" spans="1:10" ht="15" customHeight="1">
      <c r="A17" s="612">
        <v>45</v>
      </c>
      <c r="B17" s="613"/>
      <c r="C17" s="613"/>
      <c r="D17" s="594">
        <v>55</v>
      </c>
      <c r="E17" s="594"/>
      <c r="F17" s="594"/>
      <c r="G17" s="594">
        <v>150</v>
      </c>
      <c r="H17" s="594"/>
      <c r="I17" s="599"/>
      <c r="J17" s="40"/>
    </row>
    <row r="18" spans="1:10" ht="15" customHeight="1">
      <c r="A18" s="612">
        <v>57</v>
      </c>
      <c r="B18" s="613"/>
      <c r="C18" s="613"/>
      <c r="D18" s="594">
        <v>73</v>
      </c>
      <c r="E18" s="594"/>
      <c r="F18" s="594"/>
      <c r="G18" s="594">
        <v>200</v>
      </c>
      <c r="H18" s="594"/>
      <c r="I18" s="599"/>
      <c r="J18" s="40"/>
    </row>
    <row r="19" spans="1:10" ht="15" customHeight="1">
      <c r="A19" s="612">
        <v>76</v>
      </c>
      <c r="B19" s="613"/>
      <c r="C19" s="613"/>
      <c r="D19" s="594">
        <v>117</v>
      </c>
      <c r="E19" s="594"/>
      <c r="F19" s="594"/>
      <c r="G19" s="594" t="s">
        <v>8</v>
      </c>
      <c r="H19" s="594"/>
      <c r="I19" s="599"/>
      <c r="J19" s="40"/>
    </row>
    <row r="20" spans="1:10" ht="15" customHeight="1">
      <c r="A20" s="612">
        <v>89</v>
      </c>
      <c r="B20" s="613"/>
      <c r="C20" s="613"/>
      <c r="D20" s="594">
        <v>156</v>
      </c>
      <c r="E20" s="594"/>
      <c r="F20" s="594"/>
      <c r="G20" s="594" t="s">
        <v>8</v>
      </c>
      <c r="H20" s="594"/>
      <c r="I20" s="599"/>
      <c r="J20" s="40"/>
    </row>
    <row r="21" spans="1:10" ht="15" customHeight="1">
      <c r="A21" s="612">
        <v>108</v>
      </c>
      <c r="B21" s="613"/>
      <c r="C21" s="613"/>
      <c r="D21" s="594">
        <v>275</v>
      </c>
      <c r="E21" s="594"/>
      <c r="F21" s="594"/>
      <c r="G21" s="594" t="s">
        <v>8</v>
      </c>
      <c r="H21" s="594"/>
      <c r="I21" s="599"/>
      <c r="J21" s="40"/>
    </row>
    <row r="22" spans="1:10" ht="15" customHeight="1">
      <c r="A22" s="612">
        <v>114</v>
      </c>
      <c r="B22" s="613"/>
      <c r="C22" s="613"/>
      <c r="D22" s="594">
        <v>385</v>
      </c>
      <c r="E22" s="594"/>
      <c r="F22" s="594"/>
      <c r="G22" s="594" t="s">
        <v>8</v>
      </c>
      <c r="H22" s="594"/>
      <c r="I22" s="599"/>
      <c r="J22" s="40"/>
    </row>
    <row r="23" spans="1:10" ht="15" customHeight="1">
      <c r="A23" s="612">
        <v>133</v>
      </c>
      <c r="B23" s="613"/>
      <c r="C23" s="613"/>
      <c r="D23" s="594">
        <v>535</v>
      </c>
      <c r="E23" s="594"/>
      <c r="F23" s="594"/>
      <c r="G23" s="594" t="s">
        <v>8</v>
      </c>
      <c r="H23" s="594"/>
      <c r="I23" s="599"/>
      <c r="J23" s="40"/>
    </row>
    <row r="24" spans="1:10" ht="15" customHeight="1" thickBot="1">
      <c r="A24" s="623">
        <v>159</v>
      </c>
      <c r="B24" s="624"/>
      <c r="C24" s="624"/>
      <c r="D24" s="602">
        <v>780</v>
      </c>
      <c r="E24" s="602"/>
      <c r="F24" s="602"/>
      <c r="G24" s="602" t="s">
        <v>8</v>
      </c>
      <c r="H24" s="602"/>
      <c r="I24" s="610"/>
      <c r="J24" s="40"/>
    </row>
    <row r="25" spans="1:10" ht="10.5" customHeight="1">
      <c r="A25" s="496"/>
      <c r="B25" s="493"/>
      <c r="C25" s="493"/>
      <c r="D25" s="491"/>
      <c r="E25" s="491"/>
      <c r="F25" s="491"/>
      <c r="G25" s="491"/>
      <c r="H25" s="491"/>
      <c r="I25" s="491"/>
      <c r="J25" s="40"/>
    </row>
    <row r="26" spans="1:10" ht="17.25" customHeight="1">
      <c r="A26" s="497"/>
      <c r="B26" s="497"/>
      <c r="C26" s="497"/>
      <c r="D26" s="622" t="s">
        <v>136</v>
      </c>
      <c r="E26" s="622"/>
      <c r="F26" s="622" t="s">
        <v>558</v>
      </c>
      <c r="G26" s="622"/>
      <c r="H26" s="622" t="s">
        <v>137</v>
      </c>
      <c r="I26" s="622"/>
      <c r="J26" s="40"/>
    </row>
    <row r="27" spans="1:10" ht="4.5" customHeight="1" thickBot="1">
      <c r="A27" s="498"/>
      <c r="B27" s="499"/>
      <c r="C27" s="499"/>
      <c r="D27" s="491"/>
      <c r="E27" s="491"/>
      <c r="F27" s="491"/>
      <c r="G27" s="491"/>
      <c r="H27" s="491"/>
      <c r="I27" s="491"/>
      <c r="J27" s="40"/>
    </row>
    <row r="28" spans="1:10" ht="15" customHeight="1">
      <c r="A28" s="625" t="s">
        <v>132</v>
      </c>
      <c r="B28" s="626"/>
      <c r="C28" s="627"/>
      <c r="D28" s="608">
        <v>7</v>
      </c>
      <c r="E28" s="608"/>
      <c r="F28" s="608">
        <v>8</v>
      </c>
      <c r="G28" s="608"/>
      <c r="H28" s="608">
        <v>13</v>
      </c>
      <c r="I28" s="609"/>
      <c r="J28" s="40"/>
    </row>
    <row r="29" spans="1:10" ht="15" customHeight="1">
      <c r="A29" s="619" t="s">
        <v>133</v>
      </c>
      <c r="B29" s="620"/>
      <c r="C29" s="621"/>
      <c r="D29" s="594">
        <v>8</v>
      </c>
      <c r="E29" s="594"/>
      <c r="F29" s="594">
        <v>9</v>
      </c>
      <c r="G29" s="594"/>
      <c r="H29" s="594">
        <v>15</v>
      </c>
      <c r="I29" s="599"/>
      <c r="J29" s="40"/>
    </row>
    <row r="30" spans="1:10" ht="15" customHeight="1">
      <c r="A30" s="619" t="s">
        <v>134</v>
      </c>
      <c r="B30" s="620"/>
      <c r="C30" s="621"/>
      <c r="D30" s="594">
        <v>11</v>
      </c>
      <c r="E30" s="594"/>
      <c r="F30" s="594">
        <v>13</v>
      </c>
      <c r="G30" s="594"/>
      <c r="H30" s="594">
        <v>27</v>
      </c>
      <c r="I30" s="599"/>
      <c r="J30" s="40"/>
    </row>
    <row r="31" spans="1:10" ht="15" customHeight="1">
      <c r="A31" s="619" t="s">
        <v>135</v>
      </c>
      <c r="B31" s="620"/>
      <c r="C31" s="621"/>
      <c r="D31" s="594">
        <v>17</v>
      </c>
      <c r="E31" s="594"/>
      <c r="F31" s="594">
        <v>22</v>
      </c>
      <c r="G31" s="594"/>
      <c r="H31" s="594">
        <v>35</v>
      </c>
      <c r="I31" s="599"/>
      <c r="J31" s="40"/>
    </row>
    <row r="32" spans="1:10" ht="15" customHeight="1">
      <c r="A32" s="619" t="s">
        <v>138</v>
      </c>
      <c r="B32" s="620"/>
      <c r="C32" s="621"/>
      <c r="D32" s="594">
        <v>21</v>
      </c>
      <c r="E32" s="594"/>
      <c r="F32" s="594">
        <v>27</v>
      </c>
      <c r="G32" s="594"/>
      <c r="H32" s="594">
        <v>49</v>
      </c>
      <c r="I32" s="599"/>
      <c r="J32" s="40"/>
    </row>
    <row r="33" spans="1:10" ht="15" customHeight="1">
      <c r="A33" s="619" t="s">
        <v>139</v>
      </c>
      <c r="B33" s="620"/>
      <c r="C33" s="621"/>
      <c r="D33" s="594">
        <v>30</v>
      </c>
      <c r="E33" s="594"/>
      <c r="F33" s="594">
        <v>34</v>
      </c>
      <c r="G33" s="594"/>
      <c r="H33" s="594">
        <v>62</v>
      </c>
      <c r="I33" s="599"/>
      <c r="J33" s="40"/>
    </row>
    <row r="34" spans="1:10" ht="15" customHeight="1" thickBot="1">
      <c r="A34" s="628" t="s">
        <v>140</v>
      </c>
      <c r="B34" s="629"/>
      <c r="C34" s="630"/>
      <c r="D34" s="602" t="s">
        <v>186</v>
      </c>
      <c r="E34" s="602"/>
      <c r="F34" s="602" t="s">
        <v>8</v>
      </c>
      <c r="G34" s="602"/>
      <c r="H34" s="602" t="s">
        <v>187</v>
      </c>
      <c r="I34" s="610"/>
      <c r="J34" s="40"/>
    </row>
    <row r="35" spans="1:10" ht="10.5" customHeight="1">
      <c r="A35" s="500"/>
      <c r="B35" s="501"/>
      <c r="C35" s="501"/>
      <c r="D35" s="502"/>
      <c r="E35" s="502"/>
      <c r="F35" s="502"/>
      <c r="G35" s="502"/>
      <c r="H35" s="502"/>
      <c r="I35" s="502"/>
      <c r="J35" s="40"/>
    </row>
    <row r="36" spans="1:10" ht="17.25" customHeight="1">
      <c r="A36" s="503"/>
      <c r="B36" s="503"/>
      <c r="C36" s="503"/>
      <c r="D36" s="595" t="s">
        <v>141</v>
      </c>
      <c r="E36" s="595"/>
      <c r="F36" s="595" t="s">
        <v>141</v>
      </c>
      <c r="G36" s="595"/>
      <c r="H36" s="595" t="s">
        <v>142</v>
      </c>
      <c r="I36" s="595"/>
      <c r="J36" s="40"/>
    </row>
    <row r="37" spans="1:10" ht="12" customHeight="1">
      <c r="A37" s="504"/>
      <c r="B37" s="504"/>
      <c r="C37" s="504"/>
      <c r="D37" s="639" t="s">
        <v>564</v>
      </c>
      <c r="E37" s="639"/>
      <c r="F37" s="639" t="s">
        <v>565</v>
      </c>
      <c r="G37" s="639"/>
      <c r="H37" s="639" t="s">
        <v>565</v>
      </c>
      <c r="I37" s="639"/>
      <c r="J37" s="40"/>
    </row>
    <row r="38" spans="1:10" ht="4.5" customHeight="1" thickBot="1">
      <c r="A38" s="505"/>
      <c r="B38" s="506"/>
      <c r="C38" s="506"/>
      <c r="D38" s="502"/>
      <c r="E38" s="502"/>
      <c r="F38" s="502"/>
      <c r="G38" s="502"/>
      <c r="H38" s="502"/>
      <c r="I38" s="502"/>
      <c r="J38" s="40"/>
    </row>
    <row r="39" spans="1:10" ht="15" customHeight="1">
      <c r="A39" s="631" t="s">
        <v>132</v>
      </c>
      <c r="B39" s="632"/>
      <c r="C39" s="632"/>
      <c r="D39" s="608">
        <v>16</v>
      </c>
      <c r="E39" s="608"/>
      <c r="F39" s="608">
        <v>9</v>
      </c>
      <c r="G39" s="608"/>
      <c r="H39" s="608">
        <v>5</v>
      </c>
      <c r="I39" s="609"/>
      <c r="J39" s="40"/>
    </row>
    <row r="40" spans="1:10" ht="15" customHeight="1">
      <c r="A40" s="633" t="s">
        <v>133</v>
      </c>
      <c r="B40" s="634"/>
      <c r="C40" s="634"/>
      <c r="D40" s="594">
        <v>19</v>
      </c>
      <c r="E40" s="594"/>
      <c r="F40" s="594">
        <v>12</v>
      </c>
      <c r="G40" s="594"/>
      <c r="H40" s="594">
        <v>7</v>
      </c>
      <c r="I40" s="599"/>
      <c r="J40" s="40"/>
    </row>
    <row r="41" spans="1:10" ht="15" customHeight="1">
      <c r="A41" s="633" t="s">
        <v>134</v>
      </c>
      <c r="B41" s="634"/>
      <c r="C41" s="634"/>
      <c r="D41" s="594">
        <v>29</v>
      </c>
      <c r="E41" s="594"/>
      <c r="F41" s="594">
        <v>18</v>
      </c>
      <c r="G41" s="594"/>
      <c r="H41" s="594">
        <v>9</v>
      </c>
      <c r="I41" s="599"/>
      <c r="J41" s="40"/>
    </row>
    <row r="42" spans="1:10" ht="15" customHeight="1">
      <c r="A42" s="633" t="s">
        <v>135</v>
      </c>
      <c r="B42" s="634"/>
      <c r="C42" s="634"/>
      <c r="D42" s="594">
        <v>35</v>
      </c>
      <c r="E42" s="594"/>
      <c r="F42" s="594">
        <v>28</v>
      </c>
      <c r="G42" s="594"/>
      <c r="H42" s="594">
        <v>14</v>
      </c>
      <c r="I42" s="599"/>
      <c r="J42" s="40"/>
    </row>
    <row r="43" spans="1:10" ht="15" customHeight="1">
      <c r="A43" s="633" t="s">
        <v>138</v>
      </c>
      <c r="B43" s="634"/>
      <c r="C43" s="634"/>
      <c r="D43" s="594">
        <v>53</v>
      </c>
      <c r="E43" s="594"/>
      <c r="F43" s="594">
        <v>36</v>
      </c>
      <c r="G43" s="594"/>
      <c r="H43" s="594">
        <v>18</v>
      </c>
      <c r="I43" s="599"/>
      <c r="J43" s="40"/>
    </row>
    <row r="44" spans="1:10" ht="15" customHeight="1">
      <c r="A44" s="633" t="s">
        <v>139</v>
      </c>
      <c r="B44" s="634"/>
      <c r="C44" s="634"/>
      <c r="D44" s="594">
        <v>72</v>
      </c>
      <c r="E44" s="594"/>
      <c r="F44" s="594">
        <v>53</v>
      </c>
      <c r="G44" s="594"/>
      <c r="H44" s="594">
        <v>28</v>
      </c>
      <c r="I44" s="599"/>
      <c r="J44" s="40"/>
    </row>
    <row r="45" spans="1:10" ht="15" customHeight="1" thickBot="1">
      <c r="A45" s="636" t="s">
        <v>140</v>
      </c>
      <c r="B45" s="637"/>
      <c r="C45" s="637"/>
      <c r="D45" s="602" t="s">
        <v>8</v>
      </c>
      <c r="E45" s="602"/>
      <c r="F45" s="602" t="s">
        <v>8</v>
      </c>
      <c r="G45" s="602"/>
      <c r="H45" s="602" t="s">
        <v>8</v>
      </c>
      <c r="I45" s="610"/>
      <c r="J45" s="40"/>
    </row>
    <row r="46" spans="1:10" ht="10.5" customHeight="1">
      <c r="A46" s="500"/>
      <c r="B46" s="501"/>
      <c r="C46" s="501"/>
      <c r="D46" s="502"/>
      <c r="E46" s="502"/>
      <c r="F46" s="502"/>
      <c r="G46" s="502"/>
      <c r="H46" s="502"/>
      <c r="I46" s="502"/>
      <c r="J46" s="40"/>
    </row>
    <row r="47" spans="1:9" ht="17.25" customHeight="1">
      <c r="A47" s="507"/>
      <c r="B47" s="508"/>
      <c r="C47" s="508"/>
      <c r="D47" s="507"/>
      <c r="E47" s="509" t="s">
        <v>549</v>
      </c>
      <c r="F47" s="507"/>
      <c r="G47" s="507"/>
      <c r="H47" s="507"/>
      <c r="I47" s="507"/>
    </row>
    <row r="48" spans="1:9" ht="4.5" customHeight="1">
      <c r="A48" s="510"/>
      <c r="B48" s="508"/>
      <c r="C48" s="508"/>
      <c r="D48" s="507"/>
      <c r="E48" s="507"/>
      <c r="F48" s="507"/>
      <c r="G48" s="507"/>
      <c r="H48" s="507"/>
      <c r="I48" s="507"/>
    </row>
    <row r="49" spans="1:10" ht="12" customHeight="1">
      <c r="A49" s="504"/>
      <c r="B49" s="504"/>
      <c r="C49" s="504"/>
      <c r="D49" s="638" t="s">
        <v>550</v>
      </c>
      <c r="E49" s="638"/>
      <c r="F49" s="638"/>
      <c r="G49" s="638" t="s">
        <v>551</v>
      </c>
      <c r="H49" s="638"/>
      <c r="I49" s="638"/>
      <c r="J49" s="38"/>
    </row>
    <row r="50" spans="1:9" ht="4.5" customHeight="1" thickBot="1">
      <c r="A50" s="511"/>
      <c r="B50" s="512"/>
      <c r="C50" s="512"/>
      <c r="D50" s="513"/>
      <c r="E50" s="512"/>
      <c r="F50" s="512"/>
      <c r="G50" s="513"/>
      <c r="H50" s="507"/>
      <c r="I50" s="507"/>
    </row>
    <row r="51" spans="1:9" ht="15" customHeight="1">
      <c r="A51" s="631" t="s">
        <v>557</v>
      </c>
      <c r="B51" s="632"/>
      <c r="C51" s="632"/>
      <c r="D51" s="608">
        <v>186</v>
      </c>
      <c r="E51" s="608"/>
      <c r="F51" s="608"/>
      <c r="G51" s="608">
        <v>201</v>
      </c>
      <c r="H51" s="608"/>
      <c r="I51" s="609"/>
    </row>
    <row r="52" spans="1:9" ht="15" customHeight="1">
      <c r="A52" s="633" t="s">
        <v>552</v>
      </c>
      <c r="B52" s="634"/>
      <c r="C52" s="634"/>
      <c r="D52" s="594">
        <v>219</v>
      </c>
      <c r="E52" s="594"/>
      <c r="F52" s="594"/>
      <c r="G52" s="594">
        <v>243</v>
      </c>
      <c r="H52" s="594"/>
      <c r="I52" s="599"/>
    </row>
    <row r="53" spans="1:9" ht="15" customHeight="1">
      <c r="A53" s="633" t="s">
        <v>553</v>
      </c>
      <c r="B53" s="634"/>
      <c r="C53" s="634"/>
      <c r="D53" s="594">
        <v>285</v>
      </c>
      <c r="E53" s="594"/>
      <c r="F53" s="594"/>
      <c r="G53" s="594">
        <v>332</v>
      </c>
      <c r="H53" s="594"/>
      <c r="I53" s="599"/>
    </row>
    <row r="54" spans="1:9" ht="15" customHeight="1">
      <c r="A54" s="633" t="s">
        <v>554</v>
      </c>
      <c r="B54" s="634"/>
      <c r="C54" s="634"/>
      <c r="D54" s="594">
        <v>255</v>
      </c>
      <c r="E54" s="594"/>
      <c r="F54" s="594"/>
      <c r="G54" s="594">
        <v>420</v>
      </c>
      <c r="H54" s="594"/>
      <c r="I54" s="599"/>
    </row>
    <row r="55" spans="1:9" ht="15" customHeight="1">
      <c r="A55" s="633" t="s">
        <v>555</v>
      </c>
      <c r="B55" s="634"/>
      <c r="C55" s="634"/>
      <c r="D55" s="594">
        <v>303</v>
      </c>
      <c r="E55" s="594"/>
      <c r="F55" s="594"/>
      <c r="G55" s="594">
        <v>455</v>
      </c>
      <c r="H55" s="594"/>
      <c r="I55" s="599"/>
    </row>
    <row r="56" spans="1:9" ht="15" customHeight="1" thickBot="1">
      <c r="A56" s="636" t="s">
        <v>556</v>
      </c>
      <c r="B56" s="637"/>
      <c r="C56" s="637"/>
      <c r="D56" s="602">
        <v>798</v>
      </c>
      <c r="E56" s="602"/>
      <c r="F56" s="602"/>
      <c r="G56" s="602">
        <v>883</v>
      </c>
      <c r="H56" s="602"/>
      <c r="I56" s="610"/>
    </row>
    <row r="57" spans="1:9" ht="12.75">
      <c r="A57" s="490"/>
      <c r="B57" s="490"/>
      <c r="C57" s="490"/>
      <c r="D57" s="490"/>
      <c r="E57" s="490"/>
      <c r="F57" s="490"/>
      <c r="G57" s="490"/>
      <c r="H57" s="490"/>
      <c r="I57" s="490"/>
    </row>
    <row r="58" spans="1:9" ht="12.75">
      <c r="A58" s="490"/>
      <c r="B58" s="490"/>
      <c r="C58" s="490"/>
      <c r="D58" s="490"/>
      <c r="E58" s="490"/>
      <c r="F58" s="490"/>
      <c r="G58" s="490"/>
      <c r="H58" s="490"/>
      <c r="I58" s="490"/>
    </row>
    <row r="59" spans="1:9" ht="12.75">
      <c r="A59" s="490"/>
      <c r="B59" s="490"/>
      <c r="C59" s="490"/>
      <c r="D59" s="490"/>
      <c r="E59" s="490"/>
      <c r="F59" s="490"/>
      <c r="G59" s="490"/>
      <c r="H59" s="490"/>
      <c r="I59" s="490"/>
    </row>
    <row r="60" spans="1:9" ht="18.75" customHeight="1">
      <c r="A60" s="514"/>
      <c r="B60" s="515"/>
      <c r="C60" s="490"/>
      <c r="D60" s="516"/>
      <c r="E60" s="490"/>
      <c r="F60" s="490"/>
      <c r="G60" s="517"/>
      <c r="H60" s="517"/>
      <c r="I60" s="223" t="str">
        <f>I1</f>
        <v>группа компаний "УРАЛМЕТ"</v>
      </c>
    </row>
    <row r="61" spans="1:9" ht="18.75" customHeight="1">
      <c r="A61" s="514"/>
      <c r="B61" s="515"/>
      <c r="C61" s="490"/>
      <c r="D61" s="518"/>
      <c r="E61" s="490"/>
      <c r="F61" s="490"/>
      <c r="G61" s="517"/>
      <c r="H61" s="517"/>
      <c r="I61" s="224" t="str">
        <f>I2</f>
        <v>г.Челябинск, ул. Героев Танкограда, 1В</v>
      </c>
    </row>
    <row r="62" spans="1:9" s="38" customFormat="1" ht="18.75" customHeight="1">
      <c r="A62" s="514"/>
      <c r="B62" s="515"/>
      <c r="C62" s="519"/>
      <c r="D62" s="518"/>
      <c r="E62" s="519"/>
      <c r="F62" s="519"/>
      <c r="G62" s="520"/>
      <c r="H62" s="520"/>
      <c r="I62" s="224" t="str">
        <f>I3</f>
        <v>тел.: (351) 230-96-00, тел/факс: (351) 778-53-78</v>
      </c>
    </row>
    <row r="63" spans="1:9" s="38" customFormat="1" ht="18.75" customHeight="1" thickBot="1">
      <c r="A63" s="514"/>
      <c r="B63" s="515"/>
      <c r="C63" s="519"/>
      <c r="D63" s="518"/>
      <c r="E63" s="519"/>
      <c r="F63" s="519"/>
      <c r="G63" s="520"/>
      <c r="H63" s="520"/>
      <c r="I63" s="224" t="str">
        <f>I4</f>
        <v>www.u-met.ru, e-mail: umet74@mail.ru, ICQ: 401-788-174</v>
      </c>
    </row>
    <row r="64" spans="1:9" s="38" customFormat="1" ht="3.75" customHeight="1">
      <c r="A64" s="521"/>
      <c r="B64" s="522"/>
      <c r="C64" s="522"/>
      <c r="D64" s="523"/>
      <c r="E64" s="523"/>
      <c r="F64" s="524"/>
      <c r="G64" s="525"/>
      <c r="H64" s="525"/>
      <c r="I64" s="525"/>
    </row>
    <row r="65" spans="1:9" ht="10.5" customHeight="1">
      <c r="A65" s="490"/>
      <c r="B65" s="490"/>
      <c r="C65" s="490"/>
      <c r="D65" s="490"/>
      <c r="E65" s="490"/>
      <c r="F65" s="490"/>
      <c r="G65" s="490"/>
      <c r="H65" s="490"/>
      <c r="I65" s="490"/>
    </row>
    <row r="66" spans="1:9" ht="12.75" customHeight="1">
      <c r="A66" s="614">
        <f>A7</f>
        <v>40694</v>
      </c>
      <c r="B66" s="615"/>
      <c r="C66" s="490"/>
      <c r="D66" s="490"/>
      <c r="E66" s="490"/>
      <c r="F66" s="490"/>
      <c r="G66" s="490"/>
      <c r="H66" s="490"/>
      <c r="I66" s="490"/>
    </row>
    <row r="67" spans="1:9" ht="20.25" customHeight="1">
      <c r="A67" s="490"/>
      <c r="B67" s="490"/>
      <c r="C67" s="595" t="s">
        <v>561</v>
      </c>
      <c r="D67" s="595"/>
      <c r="E67" s="595"/>
      <c r="F67" s="595"/>
      <c r="G67" s="595"/>
      <c r="H67" s="490"/>
      <c r="I67" s="490"/>
    </row>
    <row r="68" spans="1:9" ht="4.5" customHeight="1">
      <c r="A68" s="490"/>
      <c r="B68" s="490"/>
      <c r="C68" s="490"/>
      <c r="D68" s="490"/>
      <c r="E68" s="490"/>
      <c r="F68" s="490"/>
      <c r="G68" s="490"/>
      <c r="H68" s="490"/>
      <c r="I68" s="490"/>
    </row>
    <row r="69" spans="1:9" ht="13.5" customHeight="1">
      <c r="A69" s="490"/>
      <c r="B69" s="490"/>
      <c r="C69" s="490"/>
      <c r="D69" s="635" t="s">
        <v>559</v>
      </c>
      <c r="E69" s="635"/>
      <c r="F69" s="635"/>
      <c r="G69" s="635" t="s">
        <v>560</v>
      </c>
      <c r="H69" s="635"/>
      <c r="I69" s="635"/>
    </row>
    <row r="70" spans="1:9" ht="4.5" customHeight="1" thickBot="1">
      <c r="A70" s="505"/>
      <c r="B70" s="506"/>
      <c r="C70" s="506"/>
      <c r="D70" s="502"/>
      <c r="E70" s="502"/>
      <c r="F70" s="502"/>
      <c r="G70" s="502"/>
      <c r="H70" s="502"/>
      <c r="I70" s="502"/>
    </row>
    <row r="71" spans="1:9" ht="16.5" customHeight="1">
      <c r="A71" s="606" t="s">
        <v>736</v>
      </c>
      <c r="B71" s="607"/>
      <c r="C71" s="607"/>
      <c r="D71" s="608">
        <v>117</v>
      </c>
      <c r="E71" s="608"/>
      <c r="F71" s="608"/>
      <c r="G71" s="608">
        <v>88</v>
      </c>
      <c r="H71" s="608"/>
      <c r="I71" s="609"/>
    </row>
    <row r="72" spans="1:9" ht="16.5" customHeight="1">
      <c r="A72" s="592" t="s">
        <v>737</v>
      </c>
      <c r="B72" s="593"/>
      <c r="C72" s="593"/>
      <c r="D72" s="594">
        <v>117</v>
      </c>
      <c r="E72" s="594"/>
      <c r="F72" s="594"/>
      <c r="G72" s="594">
        <v>88</v>
      </c>
      <c r="H72" s="594"/>
      <c r="I72" s="599"/>
    </row>
    <row r="73" spans="1:9" ht="16.5" customHeight="1">
      <c r="A73" s="592" t="s">
        <v>738</v>
      </c>
      <c r="B73" s="593"/>
      <c r="C73" s="593"/>
      <c r="D73" s="594">
        <v>121</v>
      </c>
      <c r="E73" s="594"/>
      <c r="F73" s="594"/>
      <c r="G73" s="594">
        <v>93</v>
      </c>
      <c r="H73" s="594"/>
      <c r="I73" s="599"/>
    </row>
    <row r="74" spans="1:9" ht="16.5" customHeight="1">
      <c r="A74" s="592" t="s">
        <v>754</v>
      </c>
      <c r="B74" s="593"/>
      <c r="C74" s="593"/>
      <c r="D74" s="594">
        <v>121</v>
      </c>
      <c r="E74" s="594"/>
      <c r="F74" s="594"/>
      <c r="G74" s="594">
        <v>93</v>
      </c>
      <c r="H74" s="594"/>
      <c r="I74" s="599"/>
    </row>
    <row r="75" spans="1:9" ht="16.5" customHeight="1">
      <c r="A75" s="592" t="s">
        <v>739</v>
      </c>
      <c r="B75" s="593"/>
      <c r="C75" s="593"/>
      <c r="D75" s="594">
        <v>180</v>
      </c>
      <c r="E75" s="594"/>
      <c r="F75" s="594"/>
      <c r="G75" s="594">
        <v>127</v>
      </c>
      <c r="H75" s="594"/>
      <c r="I75" s="599"/>
    </row>
    <row r="76" spans="1:9" ht="16.5" customHeight="1">
      <c r="A76" s="592" t="s">
        <v>740</v>
      </c>
      <c r="B76" s="593"/>
      <c r="C76" s="593"/>
      <c r="D76" s="594">
        <v>180</v>
      </c>
      <c r="E76" s="594"/>
      <c r="F76" s="594"/>
      <c r="G76" s="594">
        <v>127</v>
      </c>
      <c r="H76" s="594"/>
      <c r="I76" s="599"/>
    </row>
    <row r="77" spans="1:9" ht="16.5" customHeight="1">
      <c r="A77" s="592" t="s">
        <v>741</v>
      </c>
      <c r="B77" s="593"/>
      <c r="C77" s="593"/>
      <c r="D77" s="594">
        <v>187</v>
      </c>
      <c r="E77" s="594"/>
      <c r="F77" s="594"/>
      <c r="G77" s="594">
        <v>133</v>
      </c>
      <c r="H77" s="594"/>
      <c r="I77" s="599"/>
    </row>
    <row r="78" spans="1:9" ht="16.5" customHeight="1">
      <c r="A78" s="592" t="s">
        <v>755</v>
      </c>
      <c r="B78" s="593"/>
      <c r="C78" s="593"/>
      <c r="D78" s="594" t="s">
        <v>8</v>
      </c>
      <c r="E78" s="594"/>
      <c r="F78" s="594"/>
      <c r="G78" s="594">
        <v>133</v>
      </c>
      <c r="H78" s="594"/>
      <c r="I78" s="599"/>
    </row>
    <row r="79" spans="1:9" ht="16.5" customHeight="1">
      <c r="A79" s="592" t="s">
        <v>742</v>
      </c>
      <c r="B79" s="593"/>
      <c r="C79" s="593"/>
      <c r="D79" s="594">
        <v>254</v>
      </c>
      <c r="E79" s="594"/>
      <c r="F79" s="594"/>
      <c r="G79" s="594">
        <v>197</v>
      </c>
      <c r="H79" s="594"/>
      <c r="I79" s="599"/>
    </row>
    <row r="80" spans="1:9" ht="16.5" customHeight="1">
      <c r="A80" s="592" t="s">
        <v>743</v>
      </c>
      <c r="B80" s="593"/>
      <c r="C80" s="593"/>
      <c r="D80" s="594" t="s">
        <v>8</v>
      </c>
      <c r="E80" s="594"/>
      <c r="F80" s="594"/>
      <c r="G80" s="594">
        <v>197</v>
      </c>
      <c r="H80" s="594"/>
      <c r="I80" s="599"/>
    </row>
    <row r="81" spans="1:9" ht="16.5" customHeight="1">
      <c r="A81" s="592" t="s">
        <v>744</v>
      </c>
      <c r="B81" s="593"/>
      <c r="C81" s="593"/>
      <c r="D81" s="594" t="s">
        <v>8</v>
      </c>
      <c r="E81" s="594"/>
      <c r="F81" s="594"/>
      <c r="G81" s="594">
        <v>205</v>
      </c>
      <c r="H81" s="594"/>
      <c r="I81" s="599"/>
    </row>
    <row r="82" spans="1:9" ht="16.5" customHeight="1">
      <c r="A82" s="592" t="s">
        <v>745</v>
      </c>
      <c r="B82" s="593"/>
      <c r="C82" s="593"/>
      <c r="D82" s="594" t="s">
        <v>8</v>
      </c>
      <c r="E82" s="594"/>
      <c r="F82" s="594"/>
      <c r="G82" s="594">
        <v>205</v>
      </c>
      <c r="H82" s="594"/>
      <c r="I82" s="599"/>
    </row>
    <row r="83" spans="1:9" ht="16.5" customHeight="1">
      <c r="A83" s="592" t="s">
        <v>746</v>
      </c>
      <c r="B83" s="593"/>
      <c r="C83" s="593"/>
      <c r="D83" s="594">
        <v>512</v>
      </c>
      <c r="E83" s="594"/>
      <c r="F83" s="594"/>
      <c r="G83" s="594">
        <v>340</v>
      </c>
      <c r="H83" s="594"/>
      <c r="I83" s="599"/>
    </row>
    <row r="84" spans="1:9" ht="16.5" customHeight="1">
      <c r="A84" s="592" t="s">
        <v>747</v>
      </c>
      <c r="B84" s="593"/>
      <c r="C84" s="593"/>
      <c r="D84" s="594" t="s">
        <v>8</v>
      </c>
      <c r="E84" s="594"/>
      <c r="F84" s="594"/>
      <c r="G84" s="594">
        <v>333</v>
      </c>
      <c r="H84" s="594"/>
      <c r="I84" s="599"/>
    </row>
    <row r="85" spans="1:9" ht="16.5" customHeight="1">
      <c r="A85" s="592" t="s">
        <v>748</v>
      </c>
      <c r="B85" s="593"/>
      <c r="C85" s="593"/>
      <c r="D85" s="594">
        <v>669</v>
      </c>
      <c r="E85" s="596"/>
      <c r="F85" s="596"/>
      <c r="G85" s="594">
        <v>468</v>
      </c>
      <c r="H85" s="597"/>
      <c r="I85" s="598"/>
    </row>
    <row r="86" spans="1:9" ht="16.5" customHeight="1">
      <c r="A86" s="592" t="s">
        <v>749</v>
      </c>
      <c r="B86" s="593"/>
      <c r="C86" s="593"/>
      <c r="D86" s="594" t="s">
        <v>8</v>
      </c>
      <c r="E86" s="596"/>
      <c r="F86" s="596"/>
      <c r="G86" s="594">
        <v>479</v>
      </c>
      <c r="H86" s="597"/>
      <c r="I86" s="598"/>
    </row>
    <row r="87" spans="1:9" ht="16.5" customHeight="1">
      <c r="A87" s="592" t="s">
        <v>750</v>
      </c>
      <c r="B87" s="593"/>
      <c r="C87" s="593"/>
      <c r="D87" s="594">
        <v>925</v>
      </c>
      <c r="E87" s="596"/>
      <c r="F87" s="596"/>
      <c r="G87" s="594">
        <v>728</v>
      </c>
      <c r="H87" s="597"/>
      <c r="I87" s="598"/>
    </row>
    <row r="88" spans="1:9" ht="16.5" customHeight="1">
      <c r="A88" s="592" t="s">
        <v>751</v>
      </c>
      <c r="B88" s="593"/>
      <c r="C88" s="593"/>
      <c r="D88" s="594" t="s">
        <v>8</v>
      </c>
      <c r="E88" s="596"/>
      <c r="F88" s="596"/>
      <c r="G88" s="594">
        <v>1641</v>
      </c>
      <c r="H88" s="597"/>
      <c r="I88" s="598"/>
    </row>
    <row r="89" spans="1:9" ht="16.5" customHeight="1">
      <c r="A89" s="592" t="s">
        <v>752</v>
      </c>
      <c r="B89" s="593"/>
      <c r="C89" s="593"/>
      <c r="D89" s="594" t="s">
        <v>8</v>
      </c>
      <c r="E89" s="596"/>
      <c r="F89" s="596"/>
      <c r="G89" s="594">
        <v>2037</v>
      </c>
      <c r="H89" s="597"/>
      <c r="I89" s="598"/>
    </row>
    <row r="90" spans="1:9" ht="16.5" customHeight="1" thickBot="1">
      <c r="A90" s="600" t="s">
        <v>753</v>
      </c>
      <c r="B90" s="601"/>
      <c r="C90" s="601"/>
      <c r="D90" s="602" t="s">
        <v>8</v>
      </c>
      <c r="E90" s="603"/>
      <c r="F90" s="603"/>
      <c r="G90" s="602">
        <v>3169</v>
      </c>
      <c r="H90" s="604"/>
      <c r="I90" s="605"/>
    </row>
    <row r="91" spans="1:9" ht="10.5" customHeight="1">
      <c r="A91" s="527"/>
      <c r="B91" s="527"/>
      <c r="C91" s="527"/>
      <c r="D91" s="528"/>
      <c r="E91" s="528"/>
      <c r="F91" s="528"/>
      <c r="G91" s="528"/>
      <c r="H91" s="528"/>
      <c r="I91" s="528"/>
    </row>
    <row r="92" spans="1:9" ht="20.25" customHeight="1">
      <c r="A92" s="490"/>
      <c r="B92" s="490"/>
      <c r="C92" s="595" t="s">
        <v>566</v>
      </c>
      <c r="D92" s="595"/>
      <c r="E92" s="595"/>
      <c r="F92" s="595"/>
      <c r="G92" s="595"/>
      <c r="H92" s="526"/>
      <c r="I92" s="490"/>
    </row>
    <row r="93" spans="1:9" ht="4.5" customHeight="1">
      <c r="A93" s="490"/>
      <c r="B93" s="490"/>
      <c r="C93" s="490"/>
      <c r="D93" s="490"/>
      <c r="E93" s="490"/>
      <c r="F93" s="490"/>
      <c r="G93" s="490"/>
      <c r="H93" s="490"/>
      <c r="I93" s="490"/>
    </row>
    <row r="94" spans="1:9" ht="15.75">
      <c r="A94" s="490"/>
      <c r="B94" s="490"/>
      <c r="C94" s="490"/>
      <c r="D94" s="635" t="s">
        <v>559</v>
      </c>
      <c r="E94" s="635"/>
      <c r="F94" s="635"/>
      <c r="G94" s="635" t="s">
        <v>560</v>
      </c>
      <c r="H94" s="635"/>
      <c r="I94" s="635"/>
    </row>
    <row r="95" spans="1:9" ht="4.5" customHeight="1" thickBot="1">
      <c r="A95" s="505"/>
      <c r="B95" s="506"/>
      <c r="C95" s="506"/>
      <c r="D95" s="502"/>
      <c r="E95" s="502"/>
      <c r="F95" s="502"/>
      <c r="G95" s="502"/>
      <c r="H95" s="502"/>
      <c r="I95" s="502"/>
    </row>
    <row r="96" spans="1:9" ht="16.5" customHeight="1">
      <c r="A96" s="606" t="s">
        <v>736</v>
      </c>
      <c r="B96" s="607"/>
      <c r="C96" s="607"/>
      <c r="D96" s="608">
        <v>130</v>
      </c>
      <c r="E96" s="608"/>
      <c r="F96" s="608"/>
      <c r="G96" s="608">
        <v>79</v>
      </c>
      <c r="H96" s="608"/>
      <c r="I96" s="609"/>
    </row>
    <row r="97" spans="1:9" ht="16.5" customHeight="1">
      <c r="A97" s="592" t="s">
        <v>737</v>
      </c>
      <c r="B97" s="593"/>
      <c r="C97" s="593"/>
      <c r="D97" s="594">
        <v>130</v>
      </c>
      <c r="E97" s="594"/>
      <c r="F97" s="594"/>
      <c r="G97" s="594">
        <v>79</v>
      </c>
      <c r="H97" s="594"/>
      <c r="I97" s="599"/>
    </row>
    <row r="98" spans="1:9" ht="16.5" customHeight="1">
      <c r="A98" s="592" t="s">
        <v>738</v>
      </c>
      <c r="B98" s="593"/>
      <c r="C98" s="593"/>
      <c r="D98" s="594">
        <v>130</v>
      </c>
      <c r="E98" s="594"/>
      <c r="F98" s="594"/>
      <c r="G98" s="594">
        <v>79</v>
      </c>
      <c r="H98" s="594"/>
      <c r="I98" s="599"/>
    </row>
    <row r="99" spans="1:9" ht="16.5" customHeight="1">
      <c r="A99" s="592" t="s">
        <v>754</v>
      </c>
      <c r="B99" s="593"/>
      <c r="C99" s="593"/>
      <c r="D99" s="594">
        <v>130</v>
      </c>
      <c r="E99" s="594"/>
      <c r="F99" s="594"/>
      <c r="G99" s="594">
        <v>79</v>
      </c>
      <c r="H99" s="594"/>
      <c r="I99" s="599"/>
    </row>
    <row r="100" spans="1:9" ht="16.5" customHeight="1">
      <c r="A100" s="592" t="s">
        <v>739</v>
      </c>
      <c r="B100" s="593"/>
      <c r="C100" s="593"/>
      <c r="D100" s="594">
        <v>187</v>
      </c>
      <c r="E100" s="594"/>
      <c r="F100" s="594"/>
      <c r="G100" s="594">
        <v>103</v>
      </c>
      <c r="H100" s="594"/>
      <c r="I100" s="599"/>
    </row>
    <row r="101" spans="1:9" ht="16.5" customHeight="1">
      <c r="A101" s="592" t="s">
        <v>740</v>
      </c>
      <c r="B101" s="593"/>
      <c r="C101" s="593"/>
      <c r="D101" s="594">
        <v>187</v>
      </c>
      <c r="E101" s="594"/>
      <c r="F101" s="594"/>
      <c r="G101" s="594" t="s">
        <v>8</v>
      </c>
      <c r="H101" s="594"/>
      <c r="I101" s="599"/>
    </row>
    <row r="102" spans="1:9" ht="16.5" customHeight="1">
      <c r="A102" s="592" t="s">
        <v>741</v>
      </c>
      <c r="B102" s="593"/>
      <c r="C102" s="593"/>
      <c r="D102" s="594">
        <v>187</v>
      </c>
      <c r="E102" s="594"/>
      <c r="F102" s="594"/>
      <c r="G102" s="594" t="s">
        <v>8</v>
      </c>
      <c r="H102" s="594"/>
      <c r="I102" s="599"/>
    </row>
    <row r="103" spans="1:9" ht="16.5" customHeight="1">
      <c r="A103" s="592" t="s">
        <v>755</v>
      </c>
      <c r="B103" s="593"/>
      <c r="C103" s="593"/>
      <c r="D103" s="594">
        <v>187</v>
      </c>
      <c r="E103" s="594"/>
      <c r="F103" s="594"/>
      <c r="G103" s="594" t="s">
        <v>8</v>
      </c>
      <c r="H103" s="594"/>
      <c r="I103" s="599"/>
    </row>
    <row r="104" spans="1:9" ht="16.5" customHeight="1">
      <c r="A104" s="592" t="s">
        <v>742</v>
      </c>
      <c r="B104" s="593"/>
      <c r="C104" s="593"/>
      <c r="D104" s="594">
        <v>274</v>
      </c>
      <c r="E104" s="594"/>
      <c r="F104" s="594"/>
      <c r="G104" s="594">
        <v>158</v>
      </c>
      <c r="H104" s="594"/>
      <c r="I104" s="599"/>
    </row>
    <row r="105" spans="1:9" ht="16.5" customHeight="1">
      <c r="A105" s="592" t="s">
        <v>743</v>
      </c>
      <c r="B105" s="593"/>
      <c r="C105" s="593"/>
      <c r="D105" s="594" t="s">
        <v>8</v>
      </c>
      <c r="E105" s="594"/>
      <c r="F105" s="594"/>
      <c r="G105" s="594" t="s">
        <v>8</v>
      </c>
      <c r="H105" s="594"/>
      <c r="I105" s="599"/>
    </row>
    <row r="106" spans="1:9" ht="16.5" customHeight="1">
      <c r="A106" s="592" t="s">
        <v>744</v>
      </c>
      <c r="B106" s="593"/>
      <c r="C106" s="593"/>
      <c r="D106" s="594" t="s">
        <v>8</v>
      </c>
      <c r="E106" s="594"/>
      <c r="F106" s="594"/>
      <c r="G106" s="594" t="s">
        <v>8</v>
      </c>
      <c r="H106" s="594"/>
      <c r="I106" s="599"/>
    </row>
    <row r="107" spans="1:9" ht="16.5" customHeight="1">
      <c r="A107" s="592" t="s">
        <v>745</v>
      </c>
      <c r="B107" s="593"/>
      <c r="C107" s="593"/>
      <c r="D107" s="594" t="s">
        <v>8</v>
      </c>
      <c r="E107" s="594"/>
      <c r="F107" s="594"/>
      <c r="G107" s="594" t="s">
        <v>8</v>
      </c>
      <c r="H107" s="594"/>
      <c r="I107" s="599"/>
    </row>
    <row r="108" spans="1:9" ht="16.5" customHeight="1">
      <c r="A108" s="592" t="s">
        <v>746</v>
      </c>
      <c r="B108" s="593"/>
      <c r="C108" s="593"/>
      <c r="D108" s="594">
        <v>550</v>
      </c>
      <c r="E108" s="594"/>
      <c r="F108" s="594"/>
      <c r="G108" s="594">
        <v>293</v>
      </c>
      <c r="H108" s="594"/>
      <c r="I108" s="599"/>
    </row>
    <row r="109" spans="1:9" ht="16.5" customHeight="1">
      <c r="A109" s="592" t="s">
        <v>747</v>
      </c>
      <c r="B109" s="593"/>
      <c r="C109" s="593"/>
      <c r="D109" s="594" t="s">
        <v>8</v>
      </c>
      <c r="E109" s="594"/>
      <c r="F109" s="594"/>
      <c r="G109" s="594" t="s">
        <v>8</v>
      </c>
      <c r="H109" s="594"/>
      <c r="I109" s="599"/>
    </row>
    <row r="110" spans="1:9" ht="16.5" customHeight="1">
      <c r="A110" s="592" t="s">
        <v>748</v>
      </c>
      <c r="B110" s="593"/>
      <c r="C110" s="593"/>
      <c r="D110" s="594">
        <v>718</v>
      </c>
      <c r="E110" s="596"/>
      <c r="F110" s="596"/>
      <c r="G110" s="594" t="s">
        <v>8</v>
      </c>
      <c r="H110" s="597"/>
      <c r="I110" s="598"/>
    </row>
    <row r="111" spans="1:9" ht="16.5" customHeight="1" thickBot="1">
      <c r="A111" s="600" t="s">
        <v>750</v>
      </c>
      <c r="B111" s="601"/>
      <c r="C111" s="601"/>
      <c r="D111" s="602">
        <v>993</v>
      </c>
      <c r="E111" s="603"/>
      <c r="F111" s="603"/>
      <c r="G111" s="602" t="s">
        <v>8</v>
      </c>
      <c r="H111" s="604"/>
      <c r="I111" s="605"/>
    </row>
  </sheetData>
  <sheetProtection password="C667" sheet="1" objects="1" scenarios="1" selectLockedCells="1" selectUnlockedCells="1"/>
  <mergeCells count="242">
    <mergeCell ref="F43:G43"/>
    <mergeCell ref="H33:I33"/>
    <mergeCell ref="H32:I32"/>
    <mergeCell ref="H31:I31"/>
    <mergeCell ref="H42:I42"/>
    <mergeCell ref="H41:I41"/>
    <mergeCell ref="H30:I30"/>
    <mergeCell ref="D71:F71"/>
    <mergeCell ref="G71:I71"/>
    <mergeCell ref="F36:G36"/>
    <mergeCell ref="H36:I36"/>
    <mergeCell ref="D42:E42"/>
    <mergeCell ref="D37:E37"/>
    <mergeCell ref="F37:G37"/>
    <mergeCell ref="H37:I37"/>
    <mergeCell ref="F42:G42"/>
    <mergeCell ref="G72:I72"/>
    <mergeCell ref="G55:I55"/>
    <mergeCell ref="G52:I52"/>
    <mergeCell ref="C67:G67"/>
    <mergeCell ref="A56:C56"/>
    <mergeCell ref="D56:F56"/>
    <mergeCell ref="G56:I56"/>
    <mergeCell ref="A54:C54"/>
    <mergeCell ref="D54:F54"/>
    <mergeCell ref="A66:B66"/>
    <mergeCell ref="A72:C72"/>
    <mergeCell ref="A71:C71"/>
    <mergeCell ref="D69:F69"/>
    <mergeCell ref="D72:F72"/>
    <mergeCell ref="G69:I69"/>
    <mergeCell ref="A80:C80"/>
    <mergeCell ref="D80:F80"/>
    <mergeCell ref="G80:I80"/>
    <mergeCell ref="A75:C75"/>
    <mergeCell ref="D75:F75"/>
    <mergeCell ref="G75:I75"/>
    <mergeCell ref="A76:C76"/>
    <mergeCell ref="D76:F76"/>
    <mergeCell ref="G76:I76"/>
    <mergeCell ref="F29:G29"/>
    <mergeCell ref="F28:G28"/>
    <mergeCell ref="F34:G34"/>
    <mergeCell ref="F33:G33"/>
    <mergeCell ref="F32:G32"/>
    <mergeCell ref="F31:G31"/>
    <mergeCell ref="F30:G30"/>
    <mergeCell ref="H29:I29"/>
    <mergeCell ref="H34:I34"/>
    <mergeCell ref="A53:C53"/>
    <mergeCell ref="D53:F53"/>
    <mergeCell ref="G53:I53"/>
    <mergeCell ref="A51:C51"/>
    <mergeCell ref="D51:F51"/>
    <mergeCell ref="G51:I51"/>
    <mergeCell ref="A52:C52"/>
    <mergeCell ref="D52:F52"/>
    <mergeCell ref="G54:I54"/>
    <mergeCell ref="A55:C55"/>
    <mergeCell ref="D55:F55"/>
    <mergeCell ref="A41:C41"/>
    <mergeCell ref="A42:C42"/>
    <mergeCell ref="D41:E41"/>
    <mergeCell ref="F41:G41"/>
    <mergeCell ref="D44:E44"/>
    <mergeCell ref="F45:G45"/>
    <mergeCell ref="F44:G44"/>
    <mergeCell ref="D94:F94"/>
    <mergeCell ref="G94:I94"/>
    <mergeCell ref="A45:C45"/>
    <mergeCell ref="A43:C43"/>
    <mergeCell ref="A44:C44"/>
    <mergeCell ref="D45:E45"/>
    <mergeCell ref="D49:F49"/>
    <mergeCell ref="G49:I49"/>
    <mergeCell ref="A84:C84"/>
    <mergeCell ref="D84:F84"/>
    <mergeCell ref="A39:C39"/>
    <mergeCell ref="H39:I39"/>
    <mergeCell ref="A40:C40"/>
    <mergeCell ref="D40:E40"/>
    <mergeCell ref="D39:E39"/>
    <mergeCell ref="H40:I40"/>
    <mergeCell ref="F39:G39"/>
    <mergeCell ref="F40:G40"/>
    <mergeCell ref="A34:C34"/>
    <mergeCell ref="D34:E34"/>
    <mergeCell ref="D36:E36"/>
    <mergeCell ref="A29:C29"/>
    <mergeCell ref="D29:E29"/>
    <mergeCell ref="A32:C32"/>
    <mergeCell ref="A33:C33"/>
    <mergeCell ref="D33:E33"/>
    <mergeCell ref="D32:E32"/>
    <mergeCell ref="A30:C30"/>
    <mergeCell ref="H28:I28"/>
    <mergeCell ref="H26:I26"/>
    <mergeCell ref="A24:C24"/>
    <mergeCell ref="A28:C28"/>
    <mergeCell ref="D24:F24"/>
    <mergeCell ref="A23:C23"/>
    <mergeCell ref="D23:F23"/>
    <mergeCell ref="G23:I23"/>
    <mergeCell ref="A31:C31"/>
    <mergeCell ref="D31:E31"/>
    <mergeCell ref="D30:E30"/>
    <mergeCell ref="G24:I24"/>
    <mergeCell ref="D26:E26"/>
    <mergeCell ref="F26:G26"/>
    <mergeCell ref="D28:E28"/>
    <mergeCell ref="D20:F20"/>
    <mergeCell ref="G20:I20"/>
    <mergeCell ref="A21:C21"/>
    <mergeCell ref="D21:F21"/>
    <mergeCell ref="G21:I21"/>
    <mergeCell ref="A22:C22"/>
    <mergeCell ref="D22:F22"/>
    <mergeCell ref="G22:I22"/>
    <mergeCell ref="A18:C18"/>
    <mergeCell ref="D18:F18"/>
    <mergeCell ref="G18:I18"/>
    <mergeCell ref="A19:C19"/>
    <mergeCell ref="D19:F19"/>
    <mergeCell ref="G19:I19"/>
    <mergeCell ref="A20:C20"/>
    <mergeCell ref="G16:I16"/>
    <mergeCell ref="A17:C17"/>
    <mergeCell ref="D17:F17"/>
    <mergeCell ref="G17:I17"/>
    <mergeCell ref="A16:C16"/>
    <mergeCell ref="D16:F16"/>
    <mergeCell ref="A13:C13"/>
    <mergeCell ref="D13:F13"/>
    <mergeCell ref="G13:I13"/>
    <mergeCell ref="G14:I14"/>
    <mergeCell ref="D15:F15"/>
    <mergeCell ref="G15:I15"/>
    <mergeCell ref="A14:C14"/>
    <mergeCell ref="D14:F14"/>
    <mergeCell ref="A7:B7"/>
    <mergeCell ref="D8:F8"/>
    <mergeCell ref="D10:F10"/>
    <mergeCell ref="G10:I10"/>
    <mergeCell ref="D11:F11"/>
    <mergeCell ref="G11:I11"/>
    <mergeCell ref="A74:C74"/>
    <mergeCell ref="D74:F74"/>
    <mergeCell ref="G74:I74"/>
    <mergeCell ref="A73:C73"/>
    <mergeCell ref="D73:F73"/>
    <mergeCell ref="G73:I73"/>
    <mergeCell ref="D43:E43"/>
    <mergeCell ref="A15:C15"/>
    <mergeCell ref="G84:I84"/>
    <mergeCell ref="A83:C83"/>
    <mergeCell ref="D83:F83"/>
    <mergeCell ref="G83:I83"/>
    <mergeCell ref="G77:I77"/>
    <mergeCell ref="A78:C78"/>
    <mergeCell ref="D78:F78"/>
    <mergeCell ref="G78:I78"/>
    <mergeCell ref="A77:C77"/>
    <mergeCell ref="D77:F77"/>
    <mergeCell ref="A82:C82"/>
    <mergeCell ref="D82:F82"/>
    <mergeCell ref="G82:I82"/>
    <mergeCell ref="A79:C79"/>
    <mergeCell ref="D79:F79"/>
    <mergeCell ref="G79:I79"/>
    <mergeCell ref="A81:C81"/>
    <mergeCell ref="D81:F81"/>
    <mergeCell ref="G81:I81"/>
    <mergeCell ref="A96:C96"/>
    <mergeCell ref="D96:F96"/>
    <mergeCell ref="G96:I96"/>
    <mergeCell ref="H43:I43"/>
    <mergeCell ref="H44:I44"/>
    <mergeCell ref="H45:I45"/>
    <mergeCell ref="G89:I89"/>
    <mergeCell ref="A86:C86"/>
    <mergeCell ref="D86:F86"/>
    <mergeCell ref="G86:I86"/>
    <mergeCell ref="A97:C97"/>
    <mergeCell ref="D97:F97"/>
    <mergeCell ref="G97:I97"/>
    <mergeCell ref="A98:C98"/>
    <mergeCell ref="D98:F98"/>
    <mergeCell ref="G98:I98"/>
    <mergeCell ref="G103:I103"/>
    <mergeCell ref="A99:C99"/>
    <mergeCell ref="D99:F99"/>
    <mergeCell ref="G99:I99"/>
    <mergeCell ref="A100:C100"/>
    <mergeCell ref="D100:F100"/>
    <mergeCell ref="G100:I100"/>
    <mergeCell ref="A107:C107"/>
    <mergeCell ref="G104:I104"/>
    <mergeCell ref="A101:C101"/>
    <mergeCell ref="D101:F101"/>
    <mergeCell ref="G101:I101"/>
    <mergeCell ref="A102:C102"/>
    <mergeCell ref="D102:F102"/>
    <mergeCell ref="G102:I102"/>
    <mergeCell ref="A103:C103"/>
    <mergeCell ref="D103:F103"/>
    <mergeCell ref="A85:C85"/>
    <mergeCell ref="D85:F85"/>
    <mergeCell ref="G85:I85"/>
    <mergeCell ref="A111:C111"/>
    <mergeCell ref="D111:F111"/>
    <mergeCell ref="G111:I111"/>
    <mergeCell ref="A90:C90"/>
    <mergeCell ref="D90:F90"/>
    <mergeCell ref="G90:I90"/>
    <mergeCell ref="A109:C109"/>
    <mergeCell ref="A110:C110"/>
    <mergeCell ref="D110:F110"/>
    <mergeCell ref="D108:F108"/>
    <mergeCell ref="G108:I108"/>
    <mergeCell ref="G110:I110"/>
    <mergeCell ref="D109:F109"/>
    <mergeCell ref="G109:I109"/>
    <mergeCell ref="D89:F89"/>
    <mergeCell ref="D107:F107"/>
    <mergeCell ref="G107:I107"/>
    <mergeCell ref="A108:C108"/>
    <mergeCell ref="G105:I105"/>
    <mergeCell ref="A106:C106"/>
    <mergeCell ref="D106:F106"/>
    <mergeCell ref="G106:I106"/>
    <mergeCell ref="A105:C105"/>
    <mergeCell ref="D105:F105"/>
    <mergeCell ref="A104:C104"/>
    <mergeCell ref="D104:F104"/>
    <mergeCell ref="C92:G92"/>
    <mergeCell ref="A87:C87"/>
    <mergeCell ref="D87:F87"/>
    <mergeCell ref="G87:I87"/>
    <mergeCell ref="A88:C88"/>
    <mergeCell ref="D88:F88"/>
    <mergeCell ref="G88:I88"/>
    <mergeCell ref="A89:C89"/>
  </mergeCells>
  <printOptions horizontalCentered="1"/>
  <pageMargins left="0.3937007874015748" right="0.3937007874015748" top="0.3937007874015748" bottom="0.3937007874015748" header="0" footer="0"/>
  <pageSetup horizontalDpi="600" verticalDpi="600" orientation="portrait" paperSize="9" r:id="rId7"/>
  <drawing r:id="rId6"/>
  <legacyDrawing r:id="rId5"/>
  <oleObjects>
    <oleObject progId="CorelDRAW.Graphic.12" shapeId="306670" r:id="rId1"/>
    <oleObject progId="CorelDRAW.Graphic.12" shapeId="306672" r:id="rId2"/>
    <oleObject progId="CorelDRAW.Graphic.12" shapeId="515109" r:id="rId3"/>
    <oleObject progId="CorelDRAW.Graphic.12" shapeId="951587" r:id="rId4"/>
  </oleObjects>
</worksheet>
</file>

<file path=xl/worksheets/sheet8.xml><?xml version="1.0" encoding="utf-8"?>
<worksheet xmlns="http://schemas.openxmlformats.org/spreadsheetml/2006/main" xmlns:r="http://schemas.openxmlformats.org/officeDocument/2006/relationships">
  <sheetPr>
    <tabColor indexed="12"/>
  </sheetPr>
  <dimension ref="A1:P140"/>
  <sheetViews>
    <sheetView view="pageBreakPreview" zoomScaleSheetLayoutView="100" zoomScalePageLayoutView="0" workbookViewId="0" topLeftCell="A1">
      <selection activeCell="L1" sqref="L1"/>
    </sheetView>
  </sheetViews>
  <sheetFormatPr defaultColWidth="9.00390625" defaultRowHeight="12.75"/>
  <sheetData>
    <row r="1" ht="18.75" customHeight="1">
      <c r="K1" s="225" t="s">
        <v>567</v>
      </c>
    </row>
    <row r="2" ht="18.75" customHeight="1">
      <c r="K2" s="226" t="s">
        <v>546</v>
      </c>
    </row>
    <row r="3" spans="1:11" s="38" customFormat="1" ht="18.75" customHeight="1">
      <c r="A3"/>
      <c r="B3"/>
      <c r="C3"/>
      <c r="D3"/>
      <c r="E3"/>
      <c r="F3"/>
      <c r="G3"/>
      <c r="H3"/>
      <c r="I3"/>
      <c r="K3" s="226" t="s">
        <v>464</v>
      </c>
    </row>
    <row r="4" spans="1:11" s="38" customFormat="1" ht="18.75" customHeight="1" thickBot="1">
      <c r="A4"/>
      <c r="B4"/>
      <c r="C4"/>
      <c r="D4"/>
      <c r="E4"/>
      <c r="F4"/>
      <c r="G4"/>
      <c r="H4"/>
      <c r="I4"/>
      <c r="K4" s="226" t="s">
        <v>568</v>
      </c>
    </row>
    <row r="5" spans="1:11" ht="3.75" customHeight="1">
      <c r="A5" s="54"/>
      <c r="B5" s="56"/>
      <c r="C5" s="56"/>
      <c r="D5" s="57"/>
      <c r="E5" s="74"/>
      <c r="F5" s="74"/>
      <c r="G5" s="74"/>
      <c r="H5" s="74"/>
      <c r="I5" s="74"/>
      <c r="J5" s="74"/>
      <c r="K5" s="74"/>
    </row>
    <row r="6" spans="1:10" s="40" customFormat="1" ht="12.75" customHeight="1">
      <c r="A6"/>
      <c r="B6"/>
      <c r="C6"/>
      <c r="D6"/>
      <c r="E6"/>
      <c r="F6"/>
      <c r="G6"/>
      <c r="H6"/>
      <c r="I6"/>
      <c r="J6"/>
    </row>
    <row r="7" spans="9:14" ht="13.5" customHeight="1">
      <c r="I7" s="452"/>
      <c r="J7" s="656">
        <v>40694</v>
      </c>
      <c r="K7" s="670"/>
      <c r="M7" s="452"/>
      <c r="N7" s="148"/>
    </row>
    <row r="8" spans="6:11" ht="17.25" customHeight="1">
      <c r="F8" s="322" t="s">
        <v>143</v>
      </c>
      <c r="K8" s="40"/>
    </row>
    <row r="9" ht="6" customHeight="1" thickBot="1">
      <c r="K9" s="40"/>
    </row>
    <row r="10" spans="1:11" s="47" customFormat="1" ht="19.5" customHeight="1">
      <c r="A10" s="673" t="s">
        <v>149</v>
      </c>
      <c r="B10" s="674"/>
      <c r="C10" s="674"/>
      <c r="D10" s="671">
        <v>30</v>
      </c>
      <c r="E10" s="672"/>
      <c r="G10" s="673" t="s">
        <v>175</v>
      </c>
      <c r="H10" s="674"/>
      <c r="I10" s="674"/>
      <c r="J10" s="671">
        <v>180</v>
      </c>
      <c r="K10" s="672"/>
    </row>
    <row r="11" spans="1:11" s="47" customFormat="1" ht="19.5" customHeight="1">
      <c r="A11" s="665" t="s">
        <v>172</v>
      </c>
      <c r="B11" s="666"/>
      <c r="C11" s="666"/>
      <c r="D11" s="663">
        <v>45</v>
      </c>
      <c r="E11" s="664"/>
      <c r="G11" s="665" t="s">
        <v>176</v>
      </c>
      <c r="H11" s="666"/>
      <c r="I11" s="666"/>
      <c r="J11" s="663">
        <v>210</v>
      </c>
      <c r="K11" s="664"/>
    </row>
    <row r="12" spans="1:11" s="47" customFormat="1" ht="19.5" customHeight="1">
      <c r="A12" s="665" t="s">
        <v>146</v>
      </c>
      <c r="B12" s="666"/>
      <c r="C12" s="666"/>
      <c r="D12" s="663">
        <v>50</v>
      </c>
      <c r="E12" s="664"/>
      <c r="G12" s="665" t="s">
        <v>185</v>
      </c>
      <c r="H12" s="666"/>
      <c r="I12" s="666"/>
      <c r="J12" s="663">
        <v>200</v>
      </c>
      <c r="K12" s="664"/>
    </row>
    <row r="13" spans="1:11" s="47" customFormat="1" ht="19.5" customHeight="1">
      <c r="A13" s="665" t="s">
        <v>147</v>
      </c>
      <c r="B13" s="666"/>
      <c r="C13" s="666"/>
      <c r="D13" s="663">
        <v>90</v>
      </c>
      <c r="E13" s="664"/>
      <c r="G13" s="665" t="s">
        <v>183</v>
      </c>
      <c r="H13" s="666"/>
      <c r="I13" s="666"/>
      <c r="J13" s="663">
        <v>220</v>
      </c>
      <c r="K13" s="664"/>
    </row>
    <row r="14" spans="1:11" s="47" customFormat="1" ht="19.5" customHeight="1">
      <c r="A14" s="665" t="s">
        <v>148</v>
      </c>
      <c r="B14" s="666"/>
      <c r="C14" s="666"/>
      <c r="D14" s="663">
        <v>100</v>
      </c>
      <c r="E14" s="664"/>
      <c r="G14" s="665" t="s">
        <v>177</v>
      </c>
      <c r="H14" s="666"/>
      <c r="I14" s="666"/>
      <c r="J14" s="663">
        <v>220</v>
      </c>
      <c r="K14" s="664"/>
    </row>
    <row r="15" spans="1:11" s="47" customFormat="1" ht="19.5" customHeight="1">
      <c r="A15" s="665" t="s">
        <v>173</v>
      </c>
      <c r="B15" s="666"/>
      <c r="C15" s="666"/>
      <c r="D15" s="663">
        <v>130</v>
      </c>
      <c r="E15" s="664"/>
      <c r="G15" s="665" t="s">
        <v>178</v>
      </c>
      <c r="H15" s="666"/>
      <c r="I15" s="666"/>
      <c r="J15" s="663">
        <v>250</v>
      </c>
      <c r="K15" s="664"/>
    </row>
    <row r="16" spans="1:11" s="47" customFormat="1" ht="19.5" customHeight="1">
      <c r="A16" s="665" t="s">
        <v>174</v>
      </c>
      <c r="B16" s="666"/>
      <c r="C16" s="666"/>
      <c r="D16" s="663">
        <v>140</v>
      </c>
      <c r="E16" s="664"/>
      <c r="G16" s="665" t="s">
        <v>184</v>
      </c>
      <c r="H16" s="666"/>
      <c r="I16" s="666"/>
      <c r="J16" s="663">
        <v>250</v>
      </c>
      <c r="K16" s="664"/>
    </row>
    <row r="17" spans="1:11" s="47" customFormat="1" ht="19.5" customHeight="1">
      <c r="A17" s="665" t="s">
        <v>182</v>
      </c>
      <c r="B17" s="666"/>
      <c r="C17" s="666"/>
      <c r="D17" s="663">
        <v>150</v>
      </c>
      <c r="E17" s="664"/>
      <c r="G17" s="665" t="s">
        <v>179</v>
      </c>
      <c r="H17" s="666"/>
      <c r="I17" s="666"/>
      <c r="J17" s="663">
        <v>280</v>
      </c>
      <c r="K17" s="664"/>
    </row>
    <row r="18" spans="1:11" s="47" customFormat="1" ht="19.5" customHeight="1" thickBot="1">
      <c r="A18" s="653" t="s">
        <v>181</v>
      </c>
      <c r="B18" s="654"/>
      <c r="C18" s="654"/>
      <c r="D18" s="668">
        <v>160</v>
      </c>
      <c r="E18" s="669"/>
      <c r="G18" s="653" t="s">
        <v>180</v>
      </c>
      <c r="H18" s="654"/>
      <c r="I18" s="654"/>
      <c r="J18" s="668">
        <v>360</v>
      </c>
      <c r="K18" s="669"/>
    </row>
    <row r="22" ht="20.25">
      <c r="F22" s="322" t="s">
        <v>548</v>
      </c>
    </row>
    <row r="23" ht="3.75" customHeight="1">
      <c r="F23" s="322"/>
    </row>
    <row r="24" ht="19.5">
      <c r="F24" s="442" t="s">
        <v>574</v>
      </c>
    </row>
    <row r="25" ht="19.5">
      <c r="F25" s="442" t="s">
        <v>575</v>
      </c>
    </row>
    <row r="26" ht="19.5">
      <c r="F26" s="442" t="s">
        <v>576</v>
      </c>
    </row>
    <row r="27" ht="19.5">
      <c r="F27" s="442" t="s">
        <v>577</v>
      </c>
    </row>
    <row r="28" ht="19.5">
      <c r="F28" s="442" t="s">
        <v>578</v>
      </c>
    </row>
    <row r="29" ht="19.5">
      <c r="F29" s="442" t="s">
        <v>579</v>
      </c>
    </row>
    <row r="30" ht="19.5">
      <c r="F30" s="442" t="s">
        <v>580</v>
      </c>
    </row>
    <row r="31" ht="19.5">
      <c r="F31" s="442" t="s">
        <v>581</v>
      </c>
    </row>
    <row r="32" ht="19.5">
      <c r="F32" s="442" t="s">
        <v>582</v>
      </c>
    </row>
    <row r="33" ht="19.5">
      <c r="F33" s="442" t="s">
        <v>583</v>
      </c>
    </row>
    <row r="35" ht="18.75" customHeight="1">
      <c r="K35" s="225" t="str">
        <f>K1</f>
        <v>группа компаний "УРАЛМЕТ"</v>
      </c>
    </row>
    <row r="36" ht="18.75" customHeight="1">
      <c r="K36" s="226" t="str">
        <f>K2</f>
        <v>г.Челябинск, ул. Героев Танкограда, 1В</v>
      </c>
    </row>
    <row r="37" spans="1:11" s="38" customFormat="1" ht="18.75" customHeight="1">
      <c r="A37"/>
      <c r="B37"/>
      <c r="C37"/>
      <c r="D37"/>
      <c r="E37"/>
      <c r="F37"/>
      <c r="G37"/>
      <c r="H37"/>
      <c r="I37"/>
      <c r="K37" s="226" t="str">
        <f>K3</f>
        <v>тел.: (351) 230-96-00, тел/факс: (351) 778-53-78</v>
      </c>
    </row>
    <row r="38" spans="1:11" s="38" customFormat="1" ht="18.75" customHeight="1" thickBot="1">
      <c r="A38"/>
      <c r="B38"/>
      <c r="C38"/>
      <c r="D38"/>
      <c r="E38"/>
      <c r="F38"/>
      <c r="G38"/>
      <c r="H38"/>
      <c r="I38"/>
      <c r="K38" s="226" t="str">
        <f>K4</f>
        <v>www.u-met.ru, e-mail: umet74@mail.ru, ICQ: 401-788-174</v>
      </c>
    </row>
    <row r="39" spans="1:11" ht="3.75" customHeight="1">
      <c r="A39" s="54"/>
      <c r="B39" s="56"/>
      <c r="C39" s="56"/>
      <c r="D39" s="57"/>
      <c r="E39" s="74"/>
      <c r="F39" s="74"/>
      <c r="G39" s="74"/>
      <c r="H39" s="74"/>
      <c r="I39" s="74"/>
      <c r="J39" s="74"/>
      <c r="K39" s="74"/>
    </row>
    <row r="40" spans="1:10" s="40" customFormat="1" ht="13.5" customHeight="1">
      <c r="A40"/>
      <c r="B40"/>
      <c r="C40"/>
      <c r="D40"/>
      <c r="E40"/>
      <c r="F40"/>
      <c r="G40"/>
      <c r="H40"/>
      <c r="I40"/>
      <c r="J40"/>
    </row>
    <row r="41" spans="9:11" ht="13.5" customHeight="1">
      <c r="I41" s="452"/>
      <c r="J41" s="656">
        <f>J7</f>
        <v>40694</v>
      </c>
      <c r="K41" s="657"/>
    </row>
    <row r="42" spans="9:11" ht="13.5" customHeight="1">
      <c r="I42" s="452"/>
      <c r="J42" s="450"/>
      <c r="K42" s="451"/>
    </row>
    <row r="43" spans="9:11" ht="13.5" customHeight="1">
      <c r="I43" s="452"/>
      <c r="J43" s="450"/>
      <c r="K43" s="451"/>
    </row>
    <row r="44" spans="9:11" ht="13.5" customHeight="1">
      <c r="I44" s="452"/>
      <c r="J44" s="450"/>
      <c r="K44" s="451"/>
    </row>
    <row r="45" spans="8:11" ht="13.5" customHeight="1">
      <c r="H45" s="650" t="s">
        <v>670</v>
      </c>
      <c r="I45" s="650"/>
      <c r="J45" s="650"/>
      <c r="K45" s="650"/>
    </row>
    <row r="46" spans="8:11" ht="13.5" customHeight="1">
      <c r="H46" s="650"/>
      <c r="I46" s="650"/>
      <c r="J46" s="650"/>
      <c r="K46" s="650"/>
    </row>
    <row r="47" spans="1:11" ht="13.5" customHeight="1">
      <c r="A47" s="3"/>
      <c r="B47" s="3"/>
      <c r="C47" s="3"/>
      <c r="D47" s="3"/>
      <c r="E47" s="449"/>
      <c r="F47" s="449"/>
      <c r="G47" s="3"/>
      <c r="H47" s="650"/>
      <c r="I47" s="650"/>
      <c r="J47" s="650"/>
      <c r="K47" s="650"/>
    </row>
    <row r="48" spans="1:11" ht="13.5" customHeight="1">
      <c r="A48" s="148"/>
      <c r="B48" s="148"/>
      <c r="C48" s="148"/>
      <c r="D48" s="148"/>
      <c r="H48" s="667" t="s">
        <v>671</v>
      </c>
      <c r="I48" s="667"/>
      <c r="J48" s="667"/>
      <c r="K48" s="667"/>
    </row>
    <row r="49" spans="1:4" ht="9" customHeight="1">
      <c r="A49" s="148"/>
      <c r="B49" s="148"/>
      <c r="C49" s="148"/>
      <c r="D49" s="148"/>
    </row>
    <row r="50" spans="1:11" ht="13.5" customHeight="1">
      <c r="A50" s="148"/>
      <c r="B50" s="148"/>
      <c r="C50" s="148"/>
      <c r="D50" s="148"/>
      <c r="H50" s="655" t="s">
        <v>766</v>
      </c>
      <c r="I50" s="655"/>
      <c r="J50" s="655"/>
      <c r="K50" s="655"/>
    </row>
    <row r="51" spans="1:11" ht="13.5" customHeight="1">
      <c r="A51" s="148"/>
      <c r="B51" s="148"/>
      <c r="C51" s="148"/>
      <c r="D51" s="148"/>
      <c r="H51" s="655"/>
      <c r="I51" s="655"/>
      <c r="J51" s="655"/>
      <c r="K51" s="655"/>
    </row>
    <row r="52" spans="1:11" ht="13.5" customHeight="1">
      <c r="A52" s="148"/>
      <c r="B52" s="148"/>
      <c r="C52" s="148"/>
      <c r="D52" s="148"/>
      <c r="H52" s="655"/>
      <c r="I52" s="655"/>
      <c r="J52" s="655"/>
      <c r="K52" s="655"/>
    </row>
    <row r="53" spans="1:4" ht="13.5" customHeight="1">
      <c r="A53" s="148"/>
      <c r="B53" s="148"/>
      <c r="C53" s="148"/>
      <c r="D53" s="148"/>
    </row>
    <row r="54" spans="1:4" ht="13.5" customHeight="1">
      <c r="A54" s="148"/>
      <c r="B54" s="148"/>
      <c r="C54" s="148"/>
      <c r="D54" s="148"/>
    </row>
    <row r="55" spans="1:4" ht="13.5" customHeight="1">
      <c r="A55" s="148"/>
      <c r="B55" s="148"/>
      <c r="C55" s="148"/>
      <c r="D55" s="148"/>
    </row>
    <row r="56" spans="1:4" ht="13.5" customHeight="1">
      <c r="A56" s="148"/>
      <c r="B56" s="148"/>
      <c r="C56" s="148"/>
      <c r="D56" s="148"/>
    </row>
    <row r="57" spans="1:11" ht="13.5" customHeight="1">
      <c r="A57" s="148"/>
      <c r="B57" s="148"/>
      <c r="C57" s="148"/>
      <c r="D57" s="148"/>
      <c r="H57" s="453"/>
      <c r="I57" s="453"/>
      <c r="J57" s="453"/>
      <c r="K57" s="453"/>
    </row>
    <row r="58" spans="2:11" ht="13.5" customHeight="1">
      <c r="B58" s="652" t="s">
        <v>779</v>
      </c>
      <c r="C58" s="652"/>
      <c r="D58" s="652"/>
      <c r="E58" s="652"/>
      <c r="F58" s="652"/>
      <c r="H58" s="549"/>
      <c r="I58" s="453"/>
      <c r="J58" s="453"/>
      <c r="K58" s="453"/>
    </row>
    <row r="59" spans="2:8" ht="13.5" customHeight="1">
      <c r="B59" s="652"/>
      <c r="C59" s="652"/>
      <c r="D59" s="652"/>
      <c r="E59" s="652"/>
      <c r="F59" s="652"/>
      <c r="H59" s="549"/>
    </row>
    <row r="60" spans="2:8" ht="13.5" customHeight="1">
      <c r="B60" s="652"/>
      <c r="C60" s="652"/>
      <c r="D60" s="652"/>
      <c r="E60" s="652"/>
      <c r="F60" s="652"/>
      <c r="H60" s="549"/>
    </row>
    <row r="61" spans="2:8" ht="15" customHeight="1">
      <c r="B61" s="651" t="s">
        <v>785</v>
      </c>
      <c r="C61" s="651"/>
      <c r="D61" s="651"/>
      <c r="E61" s="651"/>
      <c r="F61" s="651"/>
      <c r="G61" s="531"/>
      <c r="H61" s="531"/>
    </row>
    <row r="62" ht="16.5" customHeight="1"/>
    <row r="63" spans="1:8" ht="13.5" customHeight="1">
      <c r="A63" s="552" t="s">
        <v>780</v>
      </c>
      <c r="B63" s="148"/>
      <c r="C63" s="148"/>
      <c r="D63" s="148"/>
      <c r="F63" s="552" t="s">
        <v>784</v>
      </c>
      <c r="G63" s="148"/>
      <c r="H63" s="148"/>
    </row>
    <row r="64" spans="1:8" ht="6.75" customHeight="1">
      <c r="A64" s="550"/>
      <c r="B64" s="148"/>
      <c r="C64" s="148"/>
      <c r="D64" s="148"/>
      <c r="F64" s="550"/>
      <c r="G64" s="148"/>
      <c r="H64" s="148"/>
    </row>
    <row r="65" spans="1:8" ht="22.5" customHeight="1">
      <c r="A65" s="552" t="s">
        <v>781</v>
      </c>
      <c r="B65" s="551" t="s">
        <v>782</v>
      </c>
      <c r="C65" s="551" t="s">
        <v>787</v>
      </c>
      <c r="D65" s="148"/>
      <c r="F65" s="552" t="s">
        <v>786</v>
      </c>
      <c r="G65" s="551" t="s">
        <v>782</v>
      </c>
      <c r="H65" s="551" t="s">
        <v>789</v>
      </c>
    </row>
    <row r="66" spans="1:8" ht="22.5" customHeight="1">
      <c r="A66" s="148"/>
      <c r="B66" s="551" t="s">
        <v>783</v>
      </c>
      <c r="C66" s="551" t="s">
        <v>788</v>
      </c>
      <c r="D66" s="148"/>
      <c r="F66" s="148"/>
      <c r="G66" s="551" t="s">
        <v>783</v>
      </c>
      <c r="H66" s="551" t="s">
        <v>790</v>
      </c>
    </row>
    <row r="67" spans="4:8" ht="13.5" customHeight="1">
      <c r="D67" s="148"/>
      <c r="E67" s="148"/>
      <c r="F67" s="148"/>
      <c r="G67" s="148"/>
      <c r="H67" s="148"/>
    </row>
    <row r="68" ht="13.5" customHeight="1"/>
    <row r="69" ht="13.5" customHeight="1"/>
    <row r="70" ht="13.5" customHeight="1"/>
    <row r="71" spans="1:5" ht="13.5" customHeight="1">
      <c r="A71" s="652" t="s">
        <v>726</v>
      </c>
      <c r="B71" s="652"/>
      <c r="C71" s="652"/>
      <c r="D71" s="652"/>
      <c r="E71" s="652"/>
    </row>
    <row r="72" spans="1:5" ht="13.5" customHeight="1">
      <c r="A72" s="652"/>
      <c r="B72" s="652"/>
      <c r="C72" s="652"/>
      <c r="D72" s="652"/>
      <c r="E72" s="652"/>
    </row>
    <row r="73" spans="1:5" ht="13.5" customHeight="1">
      <c r="A73" s="652"/>
      <c r="B73" s="652"/>
      <c r="C73" s="652"/>
      <c r="D73" s="652"/>
      <c r="E73" s="652"/>
    </row>
    <row r="74" ht="8.25" customHeight="1"/>
    <row r="75" spans="1:5" ht="13.5" customHeight="1">
      <c r="A75" s="655" t="s">
        <v>674</v>
      </c>
      <c r="B75" s="655"/>
      <c r="C75" s="655"/>
      <c r="D75" s="655"/>
      <c r="E75" s="655"/>
    </row>
    <row r="76" spans="1:5" ht="13.5" customHeight="1">
      <c r="A76" s="655"/>
      <c r="B76" s="655"/>
      <c r="C76" s="655"/>
      <c r="D76" s="655"/>
      <c r="E76" s="655"/>
    </row>
    <row r="77" spans="1:5" ht="13.5" customHeight="1">
      <c r="A77" s="655"/>
      <c r="B77" s="655"/>
      <c r="C77" s="655"/>
      <c r="D77" s="655"/>
      <c r="E77" s="655"/>
    </row>
    <row r="78" ht="13.5" customHeight="1"/>
    <row r="79" ht="13.5" customHeight="1"/>
    <row r="80" ht="13.5" customHeight="1"/>
    <row r="81" ht="13.5" customHeight="1"/>
    <row r="82" ht="13.5" customHeight="1"/>
    <row r="83" ht="13.5" customHeight="1"/>
    <row r="84" ht="13.5" customHeight="1"/>
    <row r="85" spans="7:11" ht="13.5" customHeight="1">
      <c r="G85" s="650" t="s">
        <v>672</v>
      </c>
      <c r="H85" s="650"/>
      <c r="I85" s="650"/>
      <c r="J85" s="650"/>
      <c r="K85" s="650"/>
    </row>
    <row r="86" spans="7:11" ht="13.5" customHeight="1">
      <c r="G86" s="650"/>
      <c r="H86" s="650"/>
      <c r="I86" s="650"/>
      <c r="J86" s="650"/>
      <c r="K86" s="650"/>
    </row>
    <row r="87" spans="7:11" ht="13.5" customHeight="1">
      <c r="G87" s="650"/>
      <c r="H87" s="650"/>
      <c r="I87" s="650"/>
      <c r="J87" s="650"/>
      <c r="K87" s="650"/>
    </row>
    <row r="88" spans="7:11" ht="15">
      <c r="G88" s="651" t="s">
        <v>673</v>
      </c>
      <c r="H88" s="651"/>
      <c r="I88" s="651"/>
      <c r="J88" s="651"/>
      <c r="K88" s="651"/>
    </row>
    <row r="89" ht="9" customHeight="1"/>
    <row r="90" spans="7:11" ht="12.75">
      <c r="G90" s="655" t="s">
        <v>675</v>
      </c>
      <c r="H90" s="655"/>
      <c r="I90" s="655"/>
      <c r="J90" s="655"/>
      <c r="K90" s="655"/>
    </row>
    <row r="91" spans="7:11" ht="12.75">
      <c r="G91" s="655"/>
      <c r="H91" s="655"/>
      <c r="I91" s="655"/>
      <c r="J91" s="655"/>
      <c r="K91" s="655"/>
    </row>
    <row r="92" spans="7:11" ht="12.75">
      <c r="G92" s="655"/>
      <c r="H92" s="655"/>
      <c r="I92" s="655"/>
      <c r="J92" s="655"/>
      <c r="K92" s="655"/>
    </row>
    <row r="93" ht="12.75">
      <c r="H93" s="472" t="s">
        <v>723</v>
      </c>
    </row>
    <row r="96" ht="18.75" customHeight="1">
      <c r="K96" s="225" t="str">
        <f>K1</f>
        <v>группа компаний "УРАЛМЕТ"</v>
      </c>
    </row>
    <row r="97" ht="18.75" customHeight="1">
      <c r="K97" s="226" t="str">
        <f>K2</f>
        <v>г.Челябинск, ул. Героев Танкограда, 1В</v>
      </c>
    </row>
    <row r="98" spans="1:11" s="38" customFormat="1" ht="18.75" customHeight="1">
      <c r="A98"/>
      <c r="B98"/>
      <c r="C98"/>
      <c r="D98"/>
      <c r="E98"/>
      <c r="F98"/>
      <c r="G98"/>
      <c r="H98"/>
      <c r="I98"/>
      <c r="K98" s="226" t="str">
        <f>K3</f>
        <v>тел.: (351) 230-96-00, тел/факс: (351) 778-53-78</v>
      </c>
    </row>
    <row r="99" spans="1:11" s="38" customFormat="1" ht="18.75" customHeight="1" thickBot="1">
      <c r="A99"/>
      <c r="B99"/>
      <c r="C99"/>
      <c r="D99"/>
      <c r="E99"/>
      <c r="F99"/>
      <c r="G99"/>
      <c r="H99"/>
      <c r="I99"/>
      <c r="K99" s="226" t="str">
        <f>K4</f>
        <v>www.u-met.ru, e-mail: umet74@mail.ru, ICQ: 401-788-174</v>
      </c>
    </row>
    <row r="100" spans="1:11" ht="3.75" customHeight="1">
      <c r="A100" s="54"/>
      <c r="B100" s="56"/>
      <c r="C100" s="56"/>
      <c r="D100" s="57"/>
      <c r="E100" s="74"/>
      <c r="F100" s="74"/>
      <c r="G100" s="74"/>
      <c r="H100" s="74"/>
      <c r="I100" s="74"/>
      <c r="J100" s="74"/>
      <c r="K100" s="74"/>
    </row>
    <row r="101" spans="1:10" s="40" customFormat="1" ht="8.25" customHeight="1">
      <c r="A101"/>
      <c r="B101"/>
      <c r="C101"/>
      <c r="D101"/>
      <c r="E101"/>
      <c r="F101"/>
      <c r="G101"/>
      <c r="H101"/>
      <c r="I101"/>
      <c r="J101"/>
    </row>
    <row r="102" spans="9:11" ht="13.5" customHeight="1">
      <c r="I102" s="452"/>
      <c r="J102" s="656">
        <f>J7</f>
        <v>40694</v>
      </c>
      <c r="K102" s="657"/>
    </row>
    <row r="103" spans="9:11" ht="13.5" customHeight="1">
      <c r="I103" s="452"/>
      <c r="J103" s="450"/>
      <c r="K103" s="451"/>
    </row>
    <row r="104" spans="4:16" ht="21" customHeight="1">
      <c r="D104" s="662" t="s">
        <v>765</v>
      </c>
      <c r="E104" s="662"/>
      <c r="F104" s="662"/>
      <c r="G104" s="662"/>
      <c r="H104" s="662"/>
      <c r="I104" s="452"/>
      <c r="J104" s="450"/>
      <c r="K104" s="451"/>
      <c r="P104" s="539"/>
    </row>
    <row r="105" spans="6:11" ht="15" customHeight="1" thickBot="1">
      <c r="F105" s="660"/>
      <c r="G105" s="660"/>
      <c r="H105" s="660"/>
      <c r="I105" s="660"/>
      <c r="J105" s="661"/>
      <c r="K105" s="661"/>
    </row>
    <row r="106" spans="1:11" ht="31.5" customHeight="1" thickBot="1">
      <c r="A106" s="681"/>
      <c r="B106" s="682"/>
      <c r="C106" s="682"/>
      <c r="D106" s="682"/>
      <c r="E106" s="682"/>
      <c r="F106" s="658" t="s">
        <v>775</v>
      </c>
      <c r="G106" s="659"/>
      <c r="H106" s="658" t="s">
        <v>776</v>
      </c>
      <c r="I106" s="659"/>
      <c r="J106" s="658" t="s">
        <v>777</v>
      </c>
      <c r="K106" s="659"/>
    </row>
    <row r="107" spans="1:11" ht="87.75" customHeight="1">
      <c r="A107" s="683"/>
      <c r="B107" s="684"/>
      <c r="C107" s="684"/>
      <c r="D107" s="684"/>
      <c r="E107" s="684"/>
      <c r="F107" s="675" t="s">
        <v>762</v>
      </c>
      <c r="G107" s="676"/>
      <c r="H107" s="675" t="s">
        <v>763</v>
      </c>
      <c r="I107" s="676"/>
      <c r="J107" s="675" t="s">
        <v>764</v>
      </c>
      <c r="K107" s="676"/>
    </row>
    <row r="108" spans="1:11" ht="15" customHeight="1" thickBot="1">
      <c r="A108" s="679" t="s">
        <v>759</v>
      </c>
      <c r="B108" s="680"/>
      <c r="C108" s="680"/>
      <c r="D108" s="680" t="s">
        <v>760</v>
      </c>
      <c r="E108" s="680"/>
      <c r="F108" s="677"/>
      <c r="G108" s="678"/>
      <c r="H108" s="677"/>
      <c r="I108" s="678"/>
      <c r="J108" s="677"/>
      <c r="K108" s="678"/>
    </row>
    <row r="109" spans="1:11" ht="13.5" customHeight="1">
      <c r="A109" s="148"/>
      <c r="B109" s="148"/>
      <c r="C109" s="148"/>
      <c r="D109" s="148"/>
      <c r="H109" s="529"/>
      <c r="I109" s="529"/>
      <c r="J109" s="529"/>
      <c r="K109" s="529"/>
    </row>
    <row r="110" spans="1:11" ht="13.5" customHeight="1">
      <c r="A110" s="38"/>
      <c r="B110" s="38"/>
      <c r="C110" s="38"/>
      <c r="D110" s="38"/>
      <c r="E110" s="38"/>
      <c r="F110" s="38"/>
      <c r="G110" s="544"/>
      <c r="H110" s="544"/>
      <c r="I110" s="544"/>
      <c r="J110" s="544"/>
      <c r="K110" s="544"/>
    </row>
    <row r="111" spans="1:11" ht="18" customHeight="1">
      <c r="A111" s="38"/>
      <c r="B111" s="38"/>
      <c r="C111" s="38"/>
      <c r="D111" s="38"/>
      <c r="E111" s="38"/>
      <c r="F111" s="322" t="s">
        <v>772</v>
      </c>
      <c r="G111" s="545"/>
      <c r="H111" s="545"/>
      <c r="I111" s="545"/>
      <c r="J111" s="545"/>
      <c r="K111" s="545"/>
    </row>
    <row r="112" spans="2:11" ht="13.5" customHeight="1">
      <c r="B112" s="38"/>
      <c r="C112" s="38"/>
      <c r="D112" s="38"/>
      <c r="F112" s="547" t="s">
        <v>778</v>
      </c>
      <c r="H112" s="545"/>
      <c r="J112" s="545"/>
      <c r="K112" s="545"/>
    </row>
    <row r="113" spans="1:11" ht="15" customHeight="1" thickBot="1">
      <c r="A113" s="542"/>
      <c r="B113" s="542"/>
      <c r="C113" s="542"/>
      <c r="D113" s="542"/>
      <c r="E113" s="542"/>
      <c r="F113" s="542"/>
      <c r="G113" s="545"/>
      <c r="H113" s="545"/>
      <c r="I113" s="545"/>
      <c r="J113" s="545"/>
      <c r="K113" s="545"/>
    </row>
    <row r="114" spans="1:11" ht="90" customHeight="1">
      <c r="A114" s="644"/>
      <c r="B114" s="645"/>
      <c r="C114" s="645"/>
      <c r="D114" s="640" t="s">
        <v>768</v>
      </c>
      <c r="E114" s="641"/>
      <c r="F114" s="541"/>
      <c r="G114" s="644"/>
      <c r="H114" s="645"/>
      <c r="I114" s="645"/>
      <c r="J114" s="640" t="s">
        <v>769</v>
      </c>
      <c r="K114" s="641"/>
    </row>
    <row r="115" spans="1:11" ht="15" customHeight="1" thickBot="1">
      <c r="A115" s="648" t="s">
        <v>759</v>
      </c>
      <c r="B115" s="649"/>
      <c r="C115" s="649"/>
      <c r="D115" s="642"/>
      <c r="E115" s="643"/>
      <c r="F115" s="541"/>
      <c r="G115" s="648" t="s">
        <v>757</v>
      </c>
      <c r="H115" s="649"/>
      <c r="I115" s="649"/>
      <c r="J115" s="642"/>
      <c r="K115" s="643"/>
    </row>
    <row r="116" spans="1:11" ht="15.75" customHeight="1" thickBot="1">
      <c r="A116" s="540"/>
      <c r="B116" s="540"/>
      <c r="C116" s="540"/>
      <c r="D116" s="541"/>
      <c r="E116" s="541"/>
      <c r="F116" s="541"/>
      <c r="G116" s="541"/>
      <c r="H116" s="541"/>
      <c r="I116" s="541"/>
      <c r="J116" s="541"/>
      <c r="K116" s="541"/>
    </row>
    <row r="117" spans="1:11" ht="90" customHeight="1">
      <c r="A117" s="644"/>
      <c r="B117" s="645"/>
      <c r="C117" s="645"/>
      <c r="D117" s="640" t="s">
        <v>770</v>
      </c>
      <c r="E117" s="641"/>
      <c r="F117" s="541"/>
      <c r="G117" s="644"/>
      <c r="H117" s="645"/>
      <c r="I117" s="645"/>
      <c r="J117" s="640" t="s">
        <v>771</v>
      </c>
      <c r="K117" s="641"/>
    </row>
    <row r="118" spans="1:11" ht="15" customHeight="1" thickBot="1">
      <c r="A118" s="648" t="s">
        <v>761</v>
      </c>
      <c r="B118" s="649"/>
      <c r="C118" s="649"/>
      <c r="D118" s="642"/>
      <c r="E118" s="643"/>
      <c r="F118" s="541"/>
      <c r="G118" s="648" t="s">
        <v>758</v>
      </c>
      <c r="H118" s="649"/>
      <c r="I118" s="649"/>
      <c r="J118" s="642"/>
      <c r="K118" s="643"/>
    </row>
    <row r="119" spans="1:11" ht="13.5" customHeight="1">
      <c r="A119" s="542"/>
      <c r="B119" s="542"/>
      <c r="C119" s="542"/>
      <c r="D119" s="542"/>
      <c r="E119" s="542"/>
      <c r="F119" s="542"/>
      <c r="G119" s="542"/>
      <c r="H119" s="542"/>
      <c r="I119" s="542"/>
      <c r="J119" s="542"/>
      <c r="K119" s="542"/>
    </row>
    <row r="120" spans="1:11" ht="13.5" customHeight="1">
      <c r="A120" s="542"/>
      <c r="B120" s="542"/>
      <c r="C120" s="542"/>
      <c r="D120" s="542"/>
      <c r="E120" s="542"/>
      <c r="F120" s="542"/>
      <c r="G120" s="542"/>
      <c r="H120" s="542"/>
      <c r="I120" s="542"/>
      <c r="J120" s="542"/>
      <c r="K120" s="542"/>
    </row>
    <row r="121" spans="1:11" ht="68.25" customHeight="1">
      <c r="A121" s="646" t="s">
        <v>774</v>
      </c>
      <c r="B121" s="646"/>
      <c r="C121" s="646"/>
      <c r="D121" s="646"/>
      <c r="E121" s="646"/>
      <c r="F121" s="646"/>
      <c r="G121" s="646"/>
      <c r="H121" s="646"/>
      <c r="I121" s="646"/>
      <c r="J121" s="646"/>
      <c r="K121" s="646"/>
    </row>
    <row r="122" spans="1:11" ht="13.5" customHeight="1">
      <c r="A122" s="548"/>
      <c r="B122" s="548"/>
      <c r="C122" s="548"/>
      <c r="D122" s="548"/>
      <c r="E122" s="548"/>
      <c r="F122" s="548"/>
      <c r="G122" s="548"/>
      <c r="H122" s="548"/>
      <c r="I122" s="548"/>
      <c r="J122" s="548"/>
      <c r="K122" s="548"/>
    </row>
    <row r="123" spans="1:11" ht="92.25" customHeight="1">
      <c r="A123" s="647" t="s">
        <v>773</v>
      </c>
      <c r="B123" s="647"/>
      <c r="C123" s="647"/>
      <c r="D123" s="647"/>
      <c r="E123" s="647"/>
      <c r="F123" s="647"/>
      <c r="G123" s="647"/>
      <c r="H123" s="647"/>
      <c r="I123" s="647"/>
      <c r="J123" s="647"/>
      <c r="K123" s="647"/>
    </row>
    <row r="124" spans="1:11" ht="13.5" customHeight="1">
      <c r="A124" s="542"/>
      <c r="B124" s="542"/>
      <c r="C124" s="542"/>
      <c r="D124" s="542"/>
      <c r="E124" s="542"/>
      <c r="F124" s="542"/>
      <c r="G124" s="542"/>
      <c r="H124" s="545"/>
      <c r="I124" s="545"/>
      <c r="J124" s="545"/>
      <c r="K124" s="545"/>
    </row>
    <row r="125" spans="1:11" ht="13.5" customHeight="1">
      <c r="A125" s="542"/>
      <c r="B125" s="542"/>
      <c r="C125" s="542"/>
      <c r="D125" s="542"/>
      <c r="E125" s="542"/>
      <c r="F125" s="542"/>
      <c r="G125" s="542"/>
      <c r="H125" s="545"/>
      <c r="I125" s="545"/>
      <c r="J125" s="545"/>
      <c r="K125" s="545"/>
    </row>
    <row r="126" spans="1:11" ht="13.5" customHeight="1">
      <c r="A126" s="542"/>
      <c r="B126" s="542"/>
      <c r="C126" s="542"/>
      <c r="D126" s="542"/>
      <c r="E126" s="542"/>
      <c r="F126" s="542"/>
      <c r="G126" s="542"/>
      <c r="H126" s="530"/>
      <c r="I126" s="530"/>
      <c r="J126" s="530"/>
      <c r="K126" s="530"/>
    </row>
    <row r="127" spans="1:11" ht="13.5" customHeight="1">
      <c r="A127" s="543"/>
      <c r="B127" s="543"/>
      <c r="C127" s="543"/>
      <c r="D127" s="543"/>
      <c r="E127" s="543"/>
      <c r="F127" s="543"/>
      <c r="G127" s="543"/>
      <c r="H127" s="543"/>
      <c r="I127" s="543"/>
      <c r="J127" s="543"/>
      <c r="K127" s="543"/>
    </row>
    <row r="128" spans="1:11" ht="13.5" customHeight="1">
      <c r="A128" s="543"/>
      <c r="B128" s="543"/>
      <c r="C128" s="543"/>
      <c r="D128" s="543"/>
      <c r="E128" s="543"/>
      <c r="F128" s="543"/>
      <c r="G128" s="546"/>
      <c r="H128" s="546"/>
      <c r="I128" s="546"/>
      <c r="J128" s="546"/>
      <c r="K128" s="546"/>
    </row>
    <row r="129" spans="1:11" ht="13.5" customHeight="1">
      <c r="A129" s="543"/>
      <c r="B129" s="543"/>
      <c r="C129" s="543"/>
      <c r="D129" s="543"/>
      <c r="E129" s="543"/>
      <c r="F129" s="543"/>
      <c r="G129" s="546"/>
      <c r="H129" s="546"/>
      <c r="I129" s="546"/>
      <c r="J129" s="546"/>
      <c r="K129" s="546"/>
    </row>
    <row r="130" spans="1:11" ht="13.5" customHeight="1">
      <c r="A130" s="543"/>
      <c r="B130" s="543"/>
      <c r="C130" s="543"/>
      <c r="D130" s="543"/>
      <c r="E130" s="543"/>
      <c r="F130" s="543"/>
      <c r="G130" s="546"/>
      <c r="H130" s="546"/>
      <c r="I130" s="546"/>
      <c r="J130" s="546"/>
      <c r="K130" s="546"/>
    </row>
    <row r="131" spans="1:11" ht="13.5" customHeight="1">
      <c r="A131" s="543"/>
      <c r="B131" s="543"/>
      <c r="C131" s="543"/>
      <c r="D131" s="543"/>
      <c r="E131" s="543"/>
      <c r="F131" s="543"/>
      <c r="G131" s="543"/>
      <c r="H131" s="10"/>
      <c r="I131" s="543"/>
      <c r="J131" s="543"/>
      <c r="K131" s="543"/>
    </row>
    <row r="132" spans="1:11" ht="12.75">
      <c r="A132" s="543"/>
      <c r="B132" s="543"/>
      <c r="C132" s="543"/>
      <c r="D132" s="543"/>
      <c r="E132" s="543"/>
      <c r="F132" s="543"/>
      <c r="G132" s="543"/>
      <c r="H132" s="543"/>
      <c r="I132" s="543"/>
      <c r="J132" s="543"/>
      <c r="K132" s="543"/>
    </row>
    <row r="133" spans="1:11" ht="12.75">
      <c r="A133" s="543"/>
      <c r="B133" s="543"/>
      <c r="C133" s="543"/>
      <c r="D133" s="543"/>
      <c r="E133" s="543"/>
      <c r="F133" s="543"/>
      <c r="G133" s="543"/>
      <c r="H133" s="543"/>
      <c r="I133" s="543"/>
      <c r="J133" s="543"/>
      <c r="K133" s="543"/>
    </row>
    <row r="134" spans="1:11" ht="12.75">
      <c r="A134" s="543"/>
      <c r="B134" s="543"/>
      <c r="C134" s="543"/>
      <c r="D134" s="543"/>
      <c r="E134" s="543"/>
      <c r="F134" s="543"/>
      <c r="G134" s="543"/>
      <c r="H134" s="543"/>
      <c r="I134" s="543"/>
      <c r="J134" s="543"/>
      <c r="K134" s="543"/>
    </row>
    <row r="135" spans="1:11" ht="12.75">
      <c r="A135" s="543"/>
      <c r="B135" s="543"/>
      <c r="C135" s="543"/>
      <c r="D135" s="543"/>
      <c r="E135" s="543"/>
      <c r="F135" s="543"/>
      <c r="G135" s="543"/>
      <c r="H135" s="543"/>
      <c r="I135" s="543"/>
      <c r="J135" s="543"/>
      <c r="K135" s="543"/>
    </row>
    <row r="136" spans="1:11" ht="12.75">
      <c r="A136" s="543"/>
      <c r="B136" s="543"/>
      <c r="C136" s="543"/>
      <c r="D136" s="543"/>
      <c r="E136" s="543"/>
      <c r="F136" s="543"/>
      <c r="G136" s="543"/>
      <c r="H136" s="543"/>
      <c r="I136" s="543"/>
      <c r="J136" s="543"/>
      <c r="K136" s="543"/>
    </row>
    <row r="137" spans="1:11" ht="12.75">
      <c r="A137" s="543"/>
      <c r="B137" s="543"/>
      <c r="C137" s="543"/>
      <c r="D137" s="543"/>
      <c r="E137" s="543"/>
      <c r="F137" s="543"/>
      <c r="G137" s="543"/>
      <c r="H137" s="543"/>
      <c r="I137" s="543"/>
      <c r="J137" s="543"/>
      <c r="K137" s="543"/>
    </row>
    <row r="138" spans="1:11" ht="12.75">
      <c r="A138" s="543"/>
      <c r="B138" s="543"/>
      <c r="C138" s="543"/>
      <c r="D138" s="543"/>
      <c r="E138" s="543"/>
      <c r="F138" s="543"/>
      <c r="G138" s="543"/>
      <c r="H138" s="543"/>
      <c r="I138" s="543"/>
      <c r="J138" s="543"/>
      <c r="K138" s="543"/>
    </row>
    <row r="139" spans="1:11" ht="12.75">
      <c r="A139" s="543"/>
      <c r="B139" s="543"/>
      <c r="C139" s="543"/>
      <c r="D139" s="543"/>
      <c r="E139" s="543"/>
      <c r="F139" s="543"/>
      <c r="G139" s="543"/>
      <c r="H139" s="543"/>
      <c r="I139" s="543"/>
      <c r="J139" s="543"/>
      <c r="K139" s="543"/>
    </row>
    <row r="140" spans="1:11" ht="12.75">
      <c r="A140" s="543"/>
      <c r="B140" s="543"/>
      <c r="C140" s="543"/>
      <c r="D140" s="543"/>
      <c r="E140" s="543"/>
      <c r="F140" s="543"/>
      <c r="G140" s="543"/>
      <c r="H140" s="543"/>
      <c r="I140" s="543"/>
      <c r="J140" s="543"/>
      <c r="K140" s="543"/>
    </row>
  </sheetData>
  <sheetProtection password="C667" sheet="1" objects="1" scenarios="1" selectLockedCells="1" selectUnlockedCells="1"/>
  <mergeCells count="76">
    <mergeCell ref="J107:K108"/>
    <mergeCell ref="H107:I108"/>
    <mergeCell ref="F107:G108"/>
    <mergeCell ref="A108:C108"/>
    <mergeCell ref="D108:E108"/>
    <mergeCell ref="A106:E107"/>
    <mergeCell ref="F106:G106"/>
    <mergeCell ref="A17:C17"/>
    <mergeCell ref="G14:I14"/>
    <mergeCell ref="G13:I13"/>
    <mergeCell ref="G12:I12"/>
    <mergeCell ref="A15:C15"/>
    <mergeCell ref="A14:C14"/>
    <mergeCell ref="D12:E12"/>
    <mergeCell ref="D17:E17"/>
    <mergeCell ref="A12:C12"/>
    <mergeCell ref="A16:C16"/>
    <mergeCell ref="G15:I15"/>
    <mergeCell ref="G11:I11"/>
    <mergeCell ref="D14:E14"/>
    <mergeCell ref="J15:K15"/>
    <mergeCell ref="J11:K11"/>
    <mergeCell ref="D13:E13"/>
    <mergeCell ref="D15:E15"/>
    <mergeCell ref="A10:C10"/>
    <mergeCell ref="A13:C13"/>
    <mergeCell ref="G10:I10"/>
    <mergeCell ref="A11:C11"/>
    <mergeCell ref="J7:K7"/>
    <mergeCell ref="D11:E11"/>
    <mergeCell ref="D10:E10"/>
    <mergeCell ref="J18:K18"/>
    <mergeCell ref="J17:K17"/>
    <mergeCell ref="J16:K16"/>
    <mergeCell ref="J14:K14"/>
    <mergeCell ref="J13:K13"/>
    <mergeCell ref="J12:K12"/>
    <mergeCell ref="J10:K10"/>
    <mergeCell ref="D16:E16"/>
    <mergeCell ref="G17:I17"/>
    <mergeCell ref="G16:I16"/>
    <mergeCell ref="A71:E73"/>
    <mergeCell ref="H50:K52"/>
    <mergeCell ref="H45:K47"/>
    <mergeCell ref="H48:K48"/>
    <mergeCell ref="J41:K41"/>
    <mergeCell ref="G18:I18"/>
    <mergeCell ref="D18:E18"/>
    <mergeCell ref="A18:C18"/>
    <mergeCell ref="A75:E77"/>
    <mergeCell ref="J102:K102"/>
    <mergeCell ref="J106:K106"/>
    <mergeCell ref="H106:I106"/>
    <mergeCell ref="F105:G105"/>
    <mergeCell ref="H105:I105"/>
    <mergeCell ref="J105:K105"/>
    <mergeCell ref="D104:H104"/>
    <mergeCell ref="G90:K92"/>
    <mergeCell ref="G85:K87"/>
    <mergeCell ref="G88:K88"/>
    <mergeCell ref="B58:F60"/>
    <mergeCell ref="B61:F61"/>
    <mergeCell ref="J114:K115"/>
    <mergeCell ref="J117:K118"/>
    <mergeCell ref="A121:K121"/>
    <mergeCell ref="A123:K123"/>
    <mergeCell ref="A115:C115"/>
    <mergeCell ref="A118:C118"/>
    <mergeCell ref="G115:I115"/>
    <mergeCell ref="G118:I118"/>
    <mergeCell ref="G117:I117"/>
    <mergeCell ref="A117:C117"/>
    <mergeCell ref="D114:E115"/>
    <mergeCell ref="D117:E118"/>
    <mergeCell ref="A114:C114"/>
    <mergeCell ref="G114:I114"/>
  </mergeCells>
  <printOptions horizontalCentered="1"/>
  <pageMargins left="0.3937007874015748" right="0.3937007874015748" top="0.3937007874015748" bottom="0.3937007874015748" header="0" footer="0"/>
  <pageSetup horizontalDpi="600" verticalDpi="600" orientation="portrait" paperSize="9" scale="96" r:id="rId8"/>
  <rowBreaks count="2" manualBreakCount="2">
    <brk id="34" max="10" man="1"/>
    <brk id="95" max="10" man="1"/>
  </rowBreaks>
  <drawing r:id="rId7"/>
  <legacyDrawing r:id="rId6"/>
  <oleObjects>
    <oleObject progId="CorelDRAW.Graphic.12" shapeId="340554" r:id="rId1"/>
    <oleObject progId="CorelDRAW.Graphic.12" shapeId="340555" r:id="rId2"/>
    <oleObject progId="CorelDRAW.Graphic.12" shapeId="554779" r:id="rId3"/>
    <oleObject progId="CorelDRAW.Graphic.12" shapeId="310804" r:id="rId4"/>
    <oleObject progId="CorelDRAW.Graphic.12" shapeId="1884873" r:id="rId5"/>
  </oleObjects>
</worksheet>
</file>

<file path=xl/worksheets/sheet9.xml><?xml version="1.0" encoding="utf-8"?>
<worksheet xmlns="http://schemas.openxmlformats.org/spreadsheetml/2006/main" xmlns:r="http://schemas.openxmlformats.org/officeDocument/2006/relationships">
  <sheetPr>
    <tabColor indexed="12"/>
  </sheetPr>
  <dimension ref="A1:L32"/>
  <sheetViews>
    <sheetView view="pageBreakPreview" zoomScaleSheetLayoutView="100" workbookViewId="0" topLeftCell="A1">
      <selection activeCell="J1" sqref="J1"/>
    </sheetView>
  </sheetViews>
  <sheetFormatPr defaultColWidth="9.00390625" defaultRowHeight="12.75"/>
  <sheetData>
    <row r="1" ht="18.75" customHeight="1">
      <c r="I1" s="223" t="s">
        <v>567</v>
      </c>
    </row>
    <row r="2" ht="18.75" customHeight="1">
      <c r="I2" s="224" t="s">
        <v>546</v>
      </c>
    </row>
    <row r="3" spans="1:9" s="38" customFormat="1" ht="18.75" customHeight="1">
      <c r="A3"/>
      <c r="B3"/>
      <c r="C3"/>
      <c r="D3"/>
      <c r="E3"/>
      <c r="F3"/>
      <c r="G3"/>
      <c r="H3"/>
      <c r="I3" s="224" t="s">
        <v>464</v>
      </c>
    </row>
    <row r="4" spans="1:12" s="38" customFormat="1" ht="18.75" customHeight="1" thickBot="1">
      <c r="A4"/>
      <c r="B4"/>
      <c r="C4"/>
      <c r="D4"/>
      <c r="E4"/>
      <c r="F4"/>
      <c r="G4"/>
      <c r="H4"/>
      <c r="I4" s="224" t="s">
        <v>568</v>
      </c>
      <c r="K4" s="656"/>
      <c r="L4" s="657"/>
    </row>
    <row r="5" spans="1:9" ht="3.75" customHeight="1">
      <c r="A5" s="54"/>
      <c r="B5" s="56"/>
      <c r="C5" s="56"/>
      <c r="D5" s="57"/>
      <c r="E5" s="74"/>
      <c r="F5" s="74"/>
      <c r="G5" s="74"/>
      <c r="H5" s="74"/>
      <c r="I5" s="74"/>
    </row>
    <row r="6" spans="1:9" s="40" customFormat="1" ht="12.75" customHeight="1">
      <c r="A6"/>
      <c r="B6"/>
      <c r="C6"/>
      <c r="D6"/>
      <c r="E6"/>
      <c r="F6"/>
      <c r="G6"/>
      <c r="H6"/>
      <c r="I6"/>
    </row>
    <row r="7" spans="8:10" ht="13.5" customHeight="1">
      <c r="H7" s="656">
        <v>40694</v>
      </c>
      <c r="I7" s="657"/>
      <c r="J7" s="40"/>
    </row>
    <row r="8" ht="6" customHeight="1">
      <c r="J8" s="40"/>
    </row>
    <row r="9" spans="1:10" s="47" customFormat="1" ht="19.5" customHeight="1">
      <c r="A9"/>
      <c r="B9"/>
      <c r="C9"/>
      <c r="D9"/>
      <c r="E9" s="322" t="s">
        <v>474</v>
      </c>
      <c r="F9"/>
      <c r="G9"/>
      <c r="H9"/>
      <c r="I9"/>
      <c r="J9" s="196"/>
    </row>
    <row r="10" spans="1:10" s="47" customFormat="1" ht="5.25" customHeight="1">
      <c r="A10"/>
      <c r="B10"/>
      <c r="C10"/>
      <c r="D10"/>
      <c r="E10"/>
      <c r="F10"/>
      <c r="G10"/>
      <c r="H10"/>
      <c r="I10"/>
      <c r="J10" s="196"/>
    </row>
    <row r="11" spans="1:10" s="47" customFormat="1" ht="15" customHeight="1">
      <c r="A11" s="686" t="s">
        <v>653</v>
      </c>
      <c r="B11" s="686"/>
      <c r="C11" s="686"/>
      <c r="D11" s="686"/>
      <c r="E11" s="686"/>
      <c r="F11" s="686"/>
      <c r="G11" s="686"/>
      <c r="H11" s="686"/>
      <c r="I11" s="686"/>
      <c r="J11" s="196"/>
    </row>
    <row r="12" spans="1:10" s="47" customFormat="1" ht="15" customHeight="1">
      <c r="A12" s="686" t="s">
        <v>654</v>
      </c>
      <c r="B12" s="686"/>
      <c r="C12" s="686"/>
      <c r="D12" s="686"/>
      <c r="E12" s="686"/>
      <c r="F12" s="686"/>
      <c r="G12" s="686"/>
      <c r="H12" s="686"/>
      <c r="I12" s="686"/>
      <c r="J12" s="196"/>
    </row>
    <row r="13" spans="1:10" s="47" customFormat="1" ht="12" customHeight="1">
      <c r="A13" s="323"/>
      <c r="B13" s="323"/>
      <c r="C13" s="323"/>
      <c r="D13" s="323"/>
      <c r="E13" s="323"/>
      <c r="F13" s="323"/>
      <c r="G13" s="323"/>
      <c r="H13" s="323"/>
      <c r="I13" s="323"/>
      <c r="J13" s="196"/>
    </row>
    <row r="14" spans="1:9" s="47" customFormat="1" ht="19.5" customHeight="1">
      <c r="A14" s="323"/>
      <c r="B14" s="323"/>
      <c r="C14" s="323"/>
      <c r="D14" s="323"/>
      <c r="E14" s="322" t="s">
        <v>547</v>
      </c>
      <c r="F14" s="323"/>
      <c r="G14" s="323"/>
      <c r="H14" s="323"/>
      <c r="I14" s="323"/>
    </row>
    <row r="15" spans="1:9" s="47" customFormat="1" ht="5.25" customHeight="1">
      <c r="A15"/>
      <c r="B15"/>
      <c r="C15"/>
      <c r="D15"/>
      <c r="E15"/>
      <c r="F15"/>
      <c r="G15"/>
      <c r="H15"/>
      <c r="I15"/>
    </row>
    <row r="16" spans="1:9" s="47" customFormat="1" ht="15" customHeight="1">
      <c r="A16"/>
      <c r="B16"/>
      <c r="C16"/>
      <c r="D16"/>
      <c r="E16" s="324" t="s">
        <v>652</v>
      </c>
      <c r="F16"/>
      <c r="G16"/>
      <c r="H16"/>
      <c r="I16"/>
    </row>
    <row r="17" ht="15" customHeight="1">
      <c r="E17" s="324" t="s">
        <v>647</v>
      </c>
    </row>
    <row r="18" ht="15" customHeight="1">
      <c r="E18" s="324" t="s">
        <v>767</v>
      </c>
    </row>
    <row r="20" ht="20.25">
      <c r="E20" s="322" t="s">
        <v>648</v>
      </c>
    </row>
    <row r="21" ht="6" customHeight="1">
      <c r="E21" s="322"/>
    </row>
    <row r="22" ht="15" customHeight="1">
      <c r="E22" s="440" t="s">
        <v>649</v>
      </c>
    </row>
    <row r="23" ht="12.75" customHeight="1">
      <c r="E23" s="325"/>
    </row>
    <row r="24" ht="20.25">
      <c r="E24" s="322" t="s">
        <v>650</v>
      </c>
    </row>
    <row r="25" ht="5.25" customHeight="1">
      <c r="E25" s="322"/>
    </row>
    <row r="26" spans="4:6" ht="15" customHeight="1">
      <c r="D26" s="685" t="s">
        <v>734</v>
      </c>
      <c r="E26" s="685"/>
      <c r="F26" s="685"/>
    </row>
    <row r="27" spans="4:6" ht="15" customHeight="1">
      <c r="D27" s="685" t="s">
        <v>733</v>
      </c>
      <c r="E27" s="685"/>
      <c r="F27" s="685"/>
    </row>
    <row r="28" spans="4:6" ht="15.75">
      <c r="D28" s="685" t="s">
        <v>732</v>
      </c>
      <c r="E28" s="685"/>
      <c r="F28" s="685"/>
    </row>
    <row r="29" spans="4:6" ht="15.75">
      <c r="D29" s="685" t="s">
        <v>731</v>
      </c>
      <c r="E29" s="685"/>
      <c r="F29" s="685"/>
    </row>
    <row r="30" spans="4:6" ht="15.75">
      <c r="D30" s="685" t="s">
        <v>791</v>
      </c>
      <c r="E30" s="685"/>
      <c r="F30" s="685"/>
    </row>
    <row r="31" spans="4:6" ht="15.75">
      <c r="D31" s="685" t="s">
        <v>792</v>
      </c>
      <c r="E31" s="685"/>
      <c r="F31" s="685"/>
    </row>
    <row r="32" spans="4:6" ht="15.75">
      <c r="D32" s="685" t="s">
        <v>735</v>
      </c>
      <c r="E32" s="685"/>
      <c r="F32" s="685"/>
    </row>
  </sheetData>
  <sheetProtection password="C667" sheet="1" objects="1" scenarios="1" selectLockedCells="1" selectUnlockedCells="1"/>
  <mergeCells count="11">
    <mergeCell ref="D32:F32"/>
    <mergeCell ref="D28:F28"/>
    <mergeCell ref="D29:F29"/>
    <mergeCell ref="D30:F30"/>
    <mergeCell ref="D31:F31"/>
    <mergeCell ref="K4:L4"/>
    <mergeCell ref="D27:F27"/>
    <mergeCell ref="H7:I7"/>
    <mergeCell ref="A11:I11"/>
    <mergeCell ref="A12:I12"/>
    <mergeCell ref="D26:F26"/>
  </mergeCells>
  <printOptions horizontalCentered="1"/>
  <pageMargins left="0.3937007874015748" right="0.3937007874015748" top="0.3937007874015748" bottom="0.3937007874015748" header="0" footer="0"/>
  <pageSetup horizontalDpi="600" verticalDpi="600" orientation="portrait" paperSize="9" r:id="rId6"/>
  <drawing r:id="rId5"/>
  <legacyDrawing r:id="rId4"/>
  <oleObjects>
    <oleObject progId="CorelDRAW.Graphic.12" shapeId="84705" r:id="rId1"/>
    <oleObject progId="CorelDRAW.Graphic.12" shapeId="84706" r:id="rId2"/>
    <oleObject progId="CorelDRAW.Graphic.12" shapeId="8470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2011-05-31T06:54:10Z</cp:lastPrinted>
  <dcterms:created xsi:type="dcterms:W3CDTF">2006-02-28T08:38:49Z</dcterms:created>
  <dcterms:modified xsi:type="dcterms:W3CDTF">2011-06-01T06:46:47Z</dcterms:modified>
  <cp:category/>
  <cp:version/>
  <cp:contentType/>
  <cp:contentStatus/>
</cp:coreProperties>
</file>