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9420" windowHeight="5010" tabRatio="629"/>
  </bookViews>
  <sheets>
    <sheet name="01.06.17" sheetId="11" r:id="rId1"/>
  </sheets>
  <calcPr calcId="124519"/>
</workbook>
</file>

<file path=xl/calcChain.xml><?xml version="1.0" encoding="utf-8"?>
<calcChain xmlns="http://schemas.openxmlformats.org/spreadsheetml/2006/main">
  <c r="W191" i="11"/>
  <c r="I94"/>
  <c r="H122"/>
  <c r="V259"/>
  <c r="I264"/>
  <c r="I262"/>
  <c r="I261"/>
  <c r="I259"/>
  <c r="I287" l="1"/>
  <c r="I276"/>
  <c r="I274"/>
  <c r="I275"/>
  <c r="I273"/>
  <c r="I251"/>
  <c r="I252"/>
  <c r="I253"/>
  <c r="I254"/>
  <c r="I255"/>
  <c r="I256"/>
  <c r="I250"/>
  <c r="I289"/>
  <c r="I170"/>
  <c r="I108"/>
  <c r="I109"/>
  <c r="I110"/>
  <c r="I98"/>
  <c r="I96"/>
  <c r="I124"/>
  <c r="I153"/>
  <c r="I140"/>
  <c r="I286"/>
  <c r="I56"/>
  <c r="I107"/>
  <c r="I106"/>
  <c r="I105"/>
  <c r="I104"/>
  <c r="I103"/>
  <c r="I102"/>
  <c r="I101"/>
  <c r="I100"/>
  <c r="I99"/>
  <c r="I97"/>
  <c r="I95"/>
  <c r="I93"/>
  <c r="I92"/>
  <c r="I91"/>
  <c r="I248" l="1"/>
  <c r="I247"/>
  <c r="I246"/>
  <c r="I244"/>
  <c r="I243"/>
  <c r="I242"/>
  <c r="I240"/>
  <c r="I239"/>
  <c r="I238"/>
  <c r="I237"/>
  <c r="I236"/>
  <c r="I235"/>
  <c r="I234"/>
  <c r="I232"/>
  <c r="I230"/>
  <c r="I231"/>
  <c r="I229"/>
  <c r="I228"/>
  <c r="I227"/>
  <c r="I223"/>
  <c r="I222"/>
  <c r="I221"/>
  <c r="I220"/>
  <c r="I219"/>
  <c r="I218"/>
  <c r="I217"/>
  <c r="I216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79"/>
  <c r="I178"/>
  <c r="I177"/>
  <c r="I176"/>
  <c r="I174"/>
  <c r="I161"/>
  <c r="I160"/>
  <c r="I159"/>
  <c r="I158"/>
  <c r="I157"/>
  <c r="I156"/>
  <c r="I155"/>
  <c r="I154"/>
  <c r="I152"/>
  <c r="V152" s="1"/>
  <c r="W152" s="1"/>
  <c r="I149"/>
  <c r="I148"/>
  <c r="I147"/>
  <c r="I146"/>
  <c r="I145"/>
  <c r="I144"/>
  <c r="I143"/>
  <c r="I142"/>
  <c r="I141"/>
  <c r="V153" s="1"/>
  <c r="W153" s="1"/>
  <c r="I138"/>
  <c r="I137"/>
  <c r="I136"/>
  <c r="I135"/>
  <c r="I134"/>
  <c r="I133"/>
  <c r="I132"/>
  <c r="I131"/>
  <c r="I130"/>
  <c r="I129"/>
  <c r="I128"/>
  <c r="I127"/>
  <c r="I126"/>
  <c r="I125"/>
  <c r="I121"/>
  <c r="I119"/>
  <c r="I118"/>
  <c r="I117"/>
  <c r="I115"/>
  <c r="I114"/>
  <c r="I113"/>
  <c r="I112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69"/>
  <c r="I68"/>
  <c r="I67"/>
  <c r="I66"/>
  <c r="I65"/>
  <c r="I64"/>
  <c r="I30"/>
  <c r="I29"/>
  <c r="I28"/>
  <c r="I27"/>
  <c r="I26"/>
  <c r="I24"/>
  <c r="I23"/>
  <c r="I22"/>
  <c r="I21"/>
  <c r="I20"/>
  <c r="I19"/>
  <c r="I18"/>
  <c r="I17"/>
  <c r="I296"/>
  <c r="I291"/>
  <c r="I288"/>
  <c r="I285"/>
  <c r="I284"/>
  <c r="I283"/>
  <c r="I278"/>
  <c r="I271"/>
  <c r="I270"/>
  <c r="N64"/>
  <c r="O64" s="1"/>
  <c r="Q256"/>
  <c r="N256"/>
  <c r="O256" s="1"/>
  <c r="Q194"/>
  <c r="N194"/>
  <c r="O194" s="1"/>
  <c r="N174"/>
  <c r="O174" s="1"/>
  <c r="Q174"/>
  <c r="N108"/>
  <c r="O109"/>
  <c r="Q108"/>
  <c r="Q109"/>
  <c r="O108"/>
  <c r="Q283"/>
  <c r="N283"/>
  <c r="O283" s="1"/>
  <c r="Q278"/>
  <c r="N278"/>
  <c r="O278" s="1"/>
  <c r="Q275"/>
  <c r="N275"/>
  <c r="O275" s="1"/>
  <c r="Q272"/>
  <c r="N272"/>
  <c r="O272" s="1"/>
  <c r="Q271"/>
  <c r="N271"/>
  <c r="O271" s="1"/>
  <c r="Q270"/>
  <c r="N270"/>
  <c r="O270" s="1"/>
  <c r="Q262"/>
  <c r="N262"/>
  <c r="O262" s="1"/>
  <c r="Q261"/>
  <c r="N261"/>
  <c r="O261" s="1"/>
  <c r="Q259"/>
  <c r="N259"/>
  <c r="O259" s="1"/>
  <c r="Q255"/>
  <c r="N255"/>
  <c r="O255" s="1"/>
  <c r="Q254"/>
  <c r="N254"/>
  <c r="O254" s="1"/>
  <c r="Q253"/>
  <c r="N253"/>
  <c r="O253" s="1"/>
  <c r="Q252"/>
  <c r="N252"/>
  <c r="O252" s="1"/>
  <c r="Q251"/>
  <c r="N251"/>
  <c r="O251" s="1"/>
  <c r="Q250"/>
  <c r="N250"/>
  <c r="O250" s="1"/>
  <c r="Q248"/>
  <c r="N248"/>
  <c r="O248" s="1"/>
  <c r="Q247"/>
  <c r="N247"/>
  <c r="O247" s="1"/>
  <c r="Q246"/>
  <c r="N246"/>
  <c r="O246" s="1"/>
  <c r="Q245"/>
  <c r="N245"/>
  <c r="O245" s="1"/>
  <c r="Q244"/>
  <c r="N244"/>
  <c r="O244" s="1"/>
  <c r="Q243"/>
  <c r="N243"/>
  <c r="O243" s="1"/>
  <c r="Q242"/>
  <c r="N242"/>
  <c r="O242" s="1"/>
  <c r="Q240"/>
  <c r="N240"/>
  <c r="O240" s="1"/>
  <c r="Q239"/>
  <c r="N239"/>
  <c r="O239" s="1"/>
  <c r="Q238"/>
  <c r="N238"/>
  <c r="O238" s="1"/>
  <c r="Q237"/>
  <c r="N237"/>
  <c r="O237" s="1"/>
  <c r="Q236"/>
  <c r="N236"/>
  <c r="O236" s="1"/>
  <c r="Q235"/>
  <c r="N235"/>
  <c r="O235" s="1"/>
  <c r="Q234"/>
  <c r="N234"/>
  <c r="O234" s="1"/>
  <c r="Q233"/>
  <c r="N233"/>
  <c r="O233" s="1"/>
  <c r="Q232"/>
  <c r="N232"/>
  <c r="O232" s="1"/>
  <c r="Q231"/>
  <c r="N231"/>
  <c r="O231" s="1"/>
  <c r="Q230"/>
  <c r="N230"/>
  <c r="O230" s="1"/>
  <c r="Q229"/>
  <c r="N229"/>
  <c r="O229" s="1"/>
  <c r="Q228"/>
  <c r="N228"/>
  <c r="O228" s="1"/>
  <c r="Q227"/>
  <c r="N227"/>
  <c r="O227" s="1"/>
  <c r="Q216"/>
  <c r="N216"/>
  <c r="O216" s="1"/>
  <c r="Q223"/>
  <c r="N223"/>
  <c r="O223" s="1"/>
  <c r="Q222"/>
  <c r="N222"/>
  <c r="O222" s="1"/>
  <c r="Q221"/>
  <c r="N221"/>
  <c r="O221" s="1"/>
  <c r="Q220"/>
  <c r="N220"/>
  <c r="O220" s="1"/>
  <c r="Q219"/>
  <c r="N219"/>
  <c r="O219" s="1"/>
  <c r="Q218"/>
  <c r="N218"/>
  <c r="O218" s="1"/>
  <c r="Q217"/>
  <c r="N217"/>
  <c r="O217" s="1"/>
  <c r="Q214"/>
  <c r="N214"/>
  <c r="O214" s="1"/>
  <c r="Q213"/>
  <c r="N213"/>
  <c r="O213" s="1"/>
  <c r="Q212"/>
  <c r="N212"/>
  <c r="O212" s="1"/>
  <c r="Q211"/>
  <c r="N211"/>
  <c r="O211" s="1"/>
  <c r="Q210"/>
  <c r="N210"/>
  <c r="O210" s="1"/>
  <c r="Q209"/>
  <c r="N209"/>
  <c r="O209" s="1"/>
  <c r="Q208"/>
  <c r="N208"/>
  <c r="O208" s="1"/>
  <c r="Q207"/>
  <c r="N207"/>
  <c r="O207" s="1"/>
  <c r="Q206"/>
  <c r="N206"/>
  <c r="O206" s="1"/>
  <c r="Q205"/>
  <c r="N205"/>
  <c r="O205" s="1"/>
  <c r="Q204"/>
  <c r="N204"/>
  <c r="O204" s="1"/>
  <c r="Q203"/>
  <c r="N203"/>
  <c r="O203" s="1"/>
  <c r="Q202"/>
  <c r="N202"/>
  <c r="O202" s="1"/>
  <c r="Q201"/>
  <c r="N201"/>
  <c r="O201" s="1"/>
  <c r="Q200"/>
  <c r="N200"/>
  <c r="O200" s="1"/>
  <c r="Q199"/>
  <c r="N199"/>
  <c r="O199" s="1"/>
  <c r="Q198"/>
  <c r="N198"/>
  <c r="O198" s="1"/>
  <c r="Q197"/>
  <c r="N197"/>
  <c r="O197" s="1"/>
  <c r="Q196"/>
  <c r="N196"/>
  <c r="O196" s="1"/>
  <c r="Q195"/>
  <c r="N195"/>
  <c r="O195" s="1"/>
  <c r="Q193"/>
  <c r="N193"/>
  <c r="O193" s="1"/>
  <c r="Q192"/>
  <c r="N192"/>
  <c r="O192" s="1"/>
  <c r="Q191"/>
  <c r="N191"/>
  <c r="O191" s="1"/>
  <c r="Q190"/>
  <c r="N190"/>
  <c r="O190" s="1"/>
  <c r="Q189"/>
  <c r="N189"/>
  <c r="O189" s="1"/>
  <c r="Q188"/>
  <c r="N188"/>
  <c r="O188" s="1"/>
  <c r="Q187"/>
  <c r="N187"/>
  <c r="O187" s="1"/>
  <c r="Q186"/>
  <c r="N186"/>
  <c r="O186" s="1"/>
  <c r="Q185"/>
  <c r="N185"/>
  <c r="O185" s="1"/>
  <c r="Q184"/>
  <c r="N184"/>
  <c r="O184" s="1"/>
  <c r="Q183"/>
  <c r="N183"/>
  <c r="O183" s="1"/>
  <c r="Q179"/>
  <c r="N179"/>
  <c r="O179" s="1"/>
  <c r="Q178"/>
  <c r="N178"/>
  <c r="O178" s="1"/>
  <c r="Q177"/>
  <c r="N177"/>
  <c r="O177" s="1"/>
  <c r="Q176"/>
  <c r="N176"/>
  <c r="O176" s="1"/>
  <c r="Q161"/>
  <c r="N161"/>
  <c r="O161" s="1"/>
  <c r="Q160"/>
  <c r="N160"/>
  <c r="O160" s="1"/>
  <c r="Q159"/>
  <c r="N159"/>
  <c r="O159" s="1"/>
  <c r="Q158"/>
  <c r="N158"/>
  <c r="O158" s="1"/>
  <c r="Q157"/>
  <c r="N157"/>
  <c r="O157" s="1"/>
  <c r="Q156"/>
  <c r="N156"/>
  <c r="O156" s="1"/>
  <c r="Q155"/>
  <c r="N155"/>
  <c r="O155" s="1"/>
  <c r="Q154"/>
  <c r="N154"/>
  <c r="O154" s="1"/>
  <c r="Q153"/>
  <c r="N153"/>
  <c r="O153" s="1"/>
  <c r="Q152"/>
  <c r="N152"/>
  <c r="O152" s="1"/>
  <c r="Q149"/>
  <c r="N149"/>
  <c r="O149" s="1"/>
  <c r="Q148"/>
  <c r="N148"/>
  <c r="O148" s="1"/>
  <c r="Q147"/>
  <c r="N147"/>
  <c r="O147" s="1"/>
  <c r="Q146"/>
  <c r="N146"/>
  <c r="O146" s="1"/>
  <c r="Q145"/>
  <c r="N145"/>
  <c r="O145" s="1"/>
  <c r="Q144"/>
  <c r="N144"/>
  <c r="O144" s="1"/>
  <c r="Q143"/>
  <c r="N143"/>
  <c r="O143" s="1"/>
  <c r="Q142"/>
  <c r="N142"/>
  <c r="O142" s="1"/>
  <c r="Q141"/>
  <c r="N141"/>
  <c r="O141" s="1"/>
  <c r="Q140"/>
  <c r="N140"/>
  <c r="O140" s="1"/>
  <c r="Q138"/>
  <c r="N138"/>
  <c r="O138" s="1"/>
  <c r="Q137"/>
  <c r="N137"/>
  <c r="O137" s="1"/>
  <c r="Q136"/>
  <c r="N136"/>
  <c r="O136" s="1"/>
  <c r="Q135"/>
  <c r="N135"/>
  <c r="O135" s="1"/>
  <c r="Q134"/>
  <c r="N134"/>
  <c r="O134" s="1"/>
  <c r="Q133"/>
  <c r="N133"/>
  <c r="O133" s="1"/>
  <c r="Q132"/>
  <c r="N132"/>
  <c r="O132" s="1"/>
  <c r="Q131"/>
  <c r="N131"/>
  <c r="O131" s="1"/>
  <c r="Q130"/>
  <c r="N130"/>
  <c r="O130" s="1"/>
  <c r="Q129"/>
  <c r="N129"/>
  <c r="O129" s="1"/>
  <c r="Q128"/>
  <c r="N128"/>
  <c r="O128" s="1"/>
  <c r="Q127"/>
  <c r="N127"/>
  <c r="O127" s="1"/>
  <c r="Q126"/>
  <c r="N126"/>
  <c r="O126" s="1"/>
  <c r="Q125"/>
  <c r="N125"/>
  <c r="O125" s="1"/>
  <c r="Q124"/>
  <c r="N124"/>
  <c r="O124" s="1"/>
  <c r="Q121"/>
  <c r="N121"/>
  <c r="O121" s="1"/>
  <c r="Q119"/>
  <c r="N119"/>
  <c r="O119" s="1"/>
  <c r="Q118"/>
  <c r="N118"/>
  <c r="O118" s="1"/>
  <c r="Q117"/>
  <c r="N117"/>
  <c r="O117" s="1"/>
  <c r="Q115"/>
  <c r="N115"/>
  <c r="O115" s="1"/>
  <c r="Q114"/>
  <c r="N114"/>
  <c r="O114" s="1"/>
  <c r="Q113"/>
  <c r="N113"/>
  <c r="O113" s="1"/>
  <c r="Q112"/>
  <c r="N112"/>
  <c r="O112" s="1"/>
  <c r="Q107"/>
  <c r="N107"/>
  <c r="O107" s="1"/>
  <c r="Q106"/>
  <c r="N106"/>
  <c r="O106" s="1"/>
  <c r="Q105"/>
  <c r="N105"/>
  <c r="O105" s="1"/>
  <c r="Q104"/>
  <c r="N104"/>
  <c r="O104" s="1"/>
  <c r="Q103"/>
  <c r="N103"/>
  <c r="O103" s="1"/>
  <c r="Q102"/>
  <c r="N102"/>
  <c r="O102" s="1"/>
  <c r="Q101"/>
  <c r="N101"/>
  <c r="O101" s="1"/>
  <c r="Q100"/>
  <c r="N100"/>
  <c r="O100" s="1"/>
  <c r="Q99"/>
  <c r="N99"/>
  <c r="O99" s="1"/>
  <c r="Q97"/>
  <c r="N97"/>
  <c r="O97" s="1"/>
  <c r="Q95"/>
  <c r="N95"/>
  <c r="O95" s="1"/>
  <c r="Q94"/>
  <c r="N94"/>
  <c r="O94" s="1"/>
  <c r="Q93"/>
  <c r="N93"/>
  <c r="O93" s="1"/>
  <c r="Q92"/>
  <c r="N92"/>
  <c r="O92" s="1"/>
  <c r="Q91"/>
  <c r="N91"/>
  <c r="O91" s="1"/>
  <c r="Q89"/>
  <c r="N89"/>
  <c r="O89" s="1"/>
  <c r="Q88"/>
  <c r="N88"/>
  <c r="O88" s="1"/>
  <c r="Q87"/>
  <c r="N87"/>
  <c r="O87" s="1"/>
  <c r="Q86"/>
  <c r="N86"/>
  <c r="O86" s="1"/>
  <c r="Q85"/>
  <c r="N85"/>
  <c r="O85" s="1"/>
  <c r="Q84"/>
  <c r="N84"/>
  <c r="O84" s="1"/>
  <c r="Q83"/>
  <c r="N83"/>
  <c r="O83" s="1"/>
  <c r="Q82"/>
  <c r="N82"/>
  <c r="O82" s="1"/>
  <c r="Q81"/>
  <c r="N81"/>
  <c r="O81" s="1"/>
  <c r="Q80"/>
  <c r="N80"/>
  <c r="O80" s="1"/>
  <c r="Q79"/>
  <c r="N79"/>
  <c r="O79" s="1"/>
  <c r="Q78"/>
  <c r="N78"/>
  <c r="O78" s="1"/>
  <c r="Q77"/>
  <c r="N77"/>
  <c r="O77" s="1"/>
  <c r="Q76"/>
  <c r="N76"/>
  <c r="O76" s="1"/>
  <c r="Q75"/>
  <c r="N75"/>
  <c r="O75" s="1"/>
  <c r="Q74"/>
  <c r="N74"/>
  <c r="O74" s="1"/>
  <c r="Q73"/>
  <c r="N73"/>
  <c r="O73" s="1"/>
  <c r="Q72"/>
  <c r="N72"/>
  <c r="O72" s="1"/>
  <c r="Q71"/>
  <c r="N71"/>
  <c r="O71" s="1"/>
  <c r="Q70"/>
  <c r="N70"/>
  <c r="O70" s="1"/>
  <c r="Q69"/>
  <c r="N69"/>
  <c r="O69" s="1"/>
  <c r="Q68"/>
  <c r="N68"/>
  <c r="O68" s="1"/>
  <c r="Q67"/>
  <c r="N67"/>
  <c r="O67" s="1"/>
  <c r="Q66"/>
  <c r="N66"/>
  <c r="O66" s="1"/>
  <c r="Q65"/>
  <c r="N65"/>
  <c r="O65" s="1"/>
  <c r="Q64"/>
  <c r="V154" l="1"/>
  <c r="W154" s="1"/>
  <c r="V156"/>
  <c r="W156" s="1"/>
  <c r="V158"/>
  <c r="W158" s="1"/>
  <c r="V160"/>
  <c r="W160" s="1"/>
  <c r="V155"/>
  <c r="W155" s="1"/>
  <c r="V157"/>
  <c r="W157" s="1"/>
  <c r="V159"/>
  <c r="W159" s="1"/>
  <c r="V161"/>
  <c r="W161" s="1"/>
  <c r="H49"/>
  <c r="H48"/>
  <c r="I44"/>
  <c r="I43"/>
  <c r="I45"/>
  <c r="I70"/>
  <c r="H47"/>
</calcChain>
</file>

<file path=xl/sharedStrings.xml><?xml version="1.0" encoding="utf-8"?>
<sst xmlns="http://schemas.openxmlformats.org/spreadsheetml/2006/main" count="484" uniqueCount="462">
  <si>
    <t xml:space="preserve">      Размеры</t>
  </si>
  <si>
    <t xml:space="preserve"> с НДС</t>
  </si>
  <si>
    <t>ПК 8-63-12</t>
  </si>
  <si>
    <t>6280 х 1190 х 220</t>
  </si>
  <si>
    <t>ПК 8-60-12</t>
  </si>
  <si>
    <t>5980 х 1190 х 220</t>
  </si>
  <si>
    <t>ПК 8-59-12</t>
  </si>
  <si>
    <t>5860 х 1190 х 220</t>
  </si>
  <si>
    <t>ПК 8-58-12</t>
  </si>
  <si>
    <t>5760 х 1190 х 220</t>
  </si>
  <si>
    <t>ПК 8-57-12</t>
  </si>
  <si>
    <t>5680 х 1190 х 220</t>
  </si>
  <si>
    <t>ПК 8-56-12</t>
  </si>
  <si>
    <t>5580 х 1190 х 220</t>
  </si>
  <si>
    <t>ПК 8-54-12</t>
  </si>
  <si>
    <t>5380 х 1190 х 220</t>
  </si>
  <si>
    <t>ПК 8-52-12</t>
  </si>
  <si>
    <t>5180 х 1190 х 220</t>
  </si>
  <si>
    <t>ПК 8-51-12</t>
  </si>
  <si>
    <t>5080 х 1190 х 220</t>
  </si>
  <si>
    <t>ПК 8-48-12</t>
  </si>
  <si>
    <t>4780 х 1190 х 220</t>
  </si>
  <si>
    <t>ПК 8-46-12</t>
  </si>
  <si>
    <t>4580 х 1190 х 220</t>
  </si>
  <si>
    <t>ПК 8-45-12</t>
  </si>
  <si>
    <t>4460 х 1190 х 220</t>
  </si>
  <si>
    <t>ПК 8-44-12</t>
  </si>
  <si>
    <t>4380 х 1190 х 220</t>
  </si>
  <si>
    <t>ПК 8-42-12</t>
  </si>
  <si>
    <t>4180 х 1190 х 220</t>
  </si>
  <si>
    <t>ПК 8-41-12</t>
  </si>
  <si>
    <t>4080 х 1190 х 220</t>
  </si>
  <si>
    <t>ПК 8-40-12</t>
  </si>
  <si>
    <t>3980 х 1190 х 220</t>
  </si>
  <si>
    <t>ПК 8-39-12</t>
  </si>
  <si>
    <t>3890 х 1190 х 220</t>
  </si>
  <si>
    <t>ПК 8-38-12</t>
  </si>
  <si>
    <t>3790 х 1190 х 220</t>
  </si>
  <si>
    <t>ПК 8-36-12</t>
  </si>
  <si>
    <t>3590 х 1190 х 220</t>
  </si>
  <si>
    <t>ПК 8-34-12</t>
  </si>
  <si>
    <t>3390 х 1190 х 220</t>
  </si>
  <si>
    <t>ПК 8-33-12</t>
  </si>
  <si>
    <t>3290 х 1190 х 220</t>
  </si>
  <si>
    <t>ПК 8-32-12</t>
  </si>
  <si>
    <t>3190 х 1190 х 220</t>
  </si>
  <si>
    <t>ПК 8-30-12</t>
  </si>
  <si>
    <t>2990 х 1190 х 220</t>
  </si>
  <si>
    <t>ПК 8-28-12</t>
  </si>
  <si>
    <t>2790 х 1190 х 220</t>
  </si>
  <si>
    <t>ПК 8-27-12</t>
  </si>
  <si>
    <t>2690 х 1190 х 220</t>
  </si>
  <si>
    <t>ПК 8-24-12</t>
  </si>
  <si>
    <t>2390 х 1190 х 220</t>
  </si>
  <si>
    <t>БУ 300-30-32 дор.</t>
  </si>
  <si>
    <t>3000 х 300 х 320</t>
  </si>
  <si>
    <t>БУ 300-30-32у</t>
  </si>
  <si>
    <t>1000 х 300 х 320</t>
  </si>
  <si>
    <t>БР 100-20-8 трот.</t>
  </si>
  <si>
    <t>1000 х 200 х 80</t>
  </si>
  <si>
    <t>БР 50-20-8</t>
  </si>
  <si>
    <t>500 х 200 х 80</t>
  </si>
  <si>
    <t>ФБС 24-3-6т</t>
  </si>
  <si>
    <t>2380 х 300 х 580</t>
  </si>
  <si>
    <t>ФБС 24-4-6т</t>
  </si>
  <si>
    <t>2380 х 400 х 580</t>
  </si>
  <si>
    <t>ФБС 24-5-6т</t>
  </si>
  <si>
    <t>2380 х 500 х 580</t>
  </si>
  <si>
    <t>ФБС 24-6-6т</t>
  </si>
  <si>
    <t>2380 х 600 х580</t>
  </si>
  <si>
    <t>1180 х 300 х 580</t>
  </si>
  <si>
    <t>1180 х 400 х 580</t>
  </si>
  <si>
    <t>1180 х 500 х 580</t>
  </si>
  <si>
    <t>1180 х 600 х 580</t>
  </si>
  <si>
    <t>880 х 300 х 580</t>
  </si>
  <si>
    <t>ФБС 9-4-6т</t>
  </si>
  <si>
    <t>880 х 400 х 580</t>
  </si>
  <si>
    <t>ФБС 9-5-6т</t>
  </si>
  <si>
    <t>880 х 500 х 580</t>
  </si>
  <si>
    <t>ФБС 9-6-6т</t>
  </si>
  <si>
    <t>880 х 600 х 580</t>
  </si>
  <si>
    <t>1180 х 400 х 280</t>
  </si>
  <si>
    <t>ФБС 12-4-3т</t>
  </si>
  <si>
    <t>ФБС 12-5-3т</t>
  </si>
  <si>
    <t>1180 х 500 х 280</t>
  </si>
  <si>
    <t>ФБС 12-6-3т</t>
  </si>
  <si>
    <t>1180 х 600 х 280</t>
  </si>
  <si>
    <t>ПТ 4,0 - 4,25</t>
  </si>
  <si>
    <t>4250 х 220/120 х 265</t>
  </si>
  <si>
    <t>ПТ 1,7 - 3,25</t>
  </si>
  <si>
    <t>1ПБ 10-1п</t>
  </si>
  <si>
    <t>1ПБ 13-1п</t>
  </si>
  <si>
    <t>2ПБ 10-1п</t>
  </si>
  <si>
    <t>2ПБ 13-1п</t>
  </si>
  <si>
    <t>2ПБ 16-2п</t>
  </si>
  <si>
    <t>2ПБ 17-2п</t>
  </si>
  <si>
    <t>2ПБ 19-3п</t>
  </si>
  <si>
    <t>2ПБ 22-3п</t>
  </si>
  <si>
    <t>2ПБ 25-3п</t>
  </si>
  <si>
    <t>2ПБ 26-4п</t>
  </si>
  <si>
    <t>2ПБ 29-4п</t>
  </si>
  <si>
    <t>3ПБ 13-37п</t>
  </si>
  <si>
    <t>3980х200х500</t>
  </si>
  <si>
    <t>2970х1060х530</t>
  </si>
  <si>
    <t>2970х1400х680</t>
  </si>
  <si>
    <t>2970х780х530</t>
  </si>
  <si>
    <t>2990х1150х100</t>
  </si>
  <si>
    <t>2990х1800х120</t>
  </si>
  <si>
    <t>2990х1480х100</t>
  </si>
  <si>
    <t>П Л И Т Ы   П Л О С К И Е</t>
  </si>
  <si>
    <t>ПППЗ</t>
  </si>
  <si>
    <t>ПД - 1</t>
  </si>
  <si>
    <t>ПД - 2</t>
  </si>
  <si>
    <t>ПП 15 - 5т</t>
  </si>
  <si>
    <t>ПП 15 - 6т</t>
  </si>
  <si>
    <t>Л Е С Т Н И Ц Ы  и  С Т У П Е Н И</t>
  </si>
  <si>
    <t>ЛМ 28-11пн</t>
  </si>
  <si>
    <t>ЛС - 11</t>
  </si>
  <si>
    <t>ЛС - 12</t>
  </si>
  <si>
    <t>ЛС - 14</t>
  </si>
  <si>
    <t>ЛС - 15</t>
  </si>
  <si>
    <t>УДБ - 0,6</t>
  </si>
  <si>
    <t>580 х 580 х 580</t>
  </si>
  <si>
    <t>УДБ  - 1,2</t>
  </si>
  <si>
    <t>1180 х 580 х 580</t>
  </si>
  <si>
    <t>УДБ - 1,8</t>
  </si>
  <si>
    <t>1780 х 580 х 580</t>
  </si>
  <si>
    <t>УДБ - 2,4</t>
  </si>
  <si>
    <t>2380 х 580 х 580</t>
  </si>
  <si>
    <t>УДБ - 3,0</t>
  </si>
  <si>
    <t>2980 х 580 х 580</t>
  </si>
  <si>
    <t>УДБ - 3,6</t>
  </si>
  <si>
    <t>3580 х 580 х 580</t>
  </si>
  <si>
    <t>УДБ - 4,2</t>
  </si>
  <si>
    <t>4180 х 580 х 580</t>
  </si>
  <si>
    <t>УДБ - 4,8</t>
  </si>
  <si>
    <t>4780 х 580 х 580</t>
  </si>
  <si>
    <t>УДБ - 5,4</t>
  </si>
  <si>
    <t>5380 х 580 х 580</t>
  </si>
  <si>
    <t>УДБ - 6,0</t>
  </si>
  <si>
    <t>5980 х 580 х 580</t>
  </si>
  <si>
    <t>К О Л О Д Ц Ы  Т Е Л Е Ф О Н Н Ы Е</t>
  </si>
  <si>
    <t>К - 4</t>
  </si>
  <si>
    <t>1960 х 1160 х 1600</t>
  </si>
  <si>
    <t xml:space="preserve">           Р А С Т В О Р Ы</t>
  </si>
  <si>
    <t>УДБг - 0,6</t>
  </si>
  <si>
    <t>УДБг - 1,2</t>
  </si>
  <si>
    <t>УДБг - 1,8</t>
  </si>
  <si>
    <t>УДБг - 2,4</t>
  </si>
  <si>
    <t>УДБг - 3,0</t>
  </si>
  <si>
    <t>УДБг - 3,6</t>
  </si>
  <si>
    <t>УДБг - 4,2</t>
  </si>
  <si>
    <t>УДБг - 4,8</t>
  </si>
  <si>
    <t>УДБг - 5,4</t>
  </si>
  <si>
    <t>УДБг - 6,0</t>
  </si>
  <si>
    <t>м3</t>
  </si>
  <si>
    <t xml:space="preserve">       П Л И Т Ы   З А Б О Р А</t>
  </si>
  <si>
    <t xml:space="preserve">ПО-2з </t>
  </si>
  <si>
    <t>без НДС</t>
  </si>
  <si>
    <t>Протяжка арматуры</t>
  </si>
  <si>
    <t>за мз</t>
  </si>
  <si>
    <t xml:space="preserve">                 </t>
  </si>
  <si>
    <t>Д.Л.Шаповалов</t>
  </si>
  <si>
    <t>1050х330х170</t>
  </si>
  <si>
    <t>1200х330х170</t>
  </si>
  <si>
    <t>1350х330х170</t>
  </si>
  <si>
    <t>1500х330х170</t>
  </si>
  <si>
    <t xml:space="preserve">Бетон м 100 </t>
  </si>
  <si>
    <t xml:space="preserve">Бетон м 150 </t>
  </si>
  <si>
    <t xml:space="preserve">Бетон м 200 </t>
  </si>
  <si>
    <t xml:space="preserve">Бетон м 250 </t>
  </si>
  <si>
    <t xml:space="preserve">Бетон м 300 </t>
  </si>
  <si>
    <t xml:space="preserve">Бетон м 350 </t>
  </si>
  <si>
    <t xml:space="preserve">Бетон М 400 </t>
  </si>
  <si>
    <t>КЦД 1-10-2</t>
  </si>
  <si>
    <t>КЦД 1-15-2</t>
  </si>
  <si>
    <t>4000 -</t>
  </si>
  <si>
    <t>7000руб.</t>
  </si>
  <si>
    <t xml:space="preserve">           Б Е Т О Н Ы</t>
  </si>
  <si>
    <t>АРМАТУРНЫЕ  СЕТКИ, КАРКАСЫ, СТЕРЖНИ</t>
  </si>
  <si>
    <t>М А Л А Я  А Р Х И Т Е К Т У Р Н А Я   Ф О Р М А</t>
  </si>
  <si>
    <t>ЦЕНА изделия</t>
  </si>
  <si>
    <t>ОБЪЁМ изделия</t>
  </si>
  <si>
    <t xml:space="preserve">                                                       </t>
  </si>
  <si>
    <t>МАФ</t>
  </si>
  <si>
    <t>1220х1220х300</t>
  </si>
  <si>
    <t>П 5д-8</t>
  </si>
  <si>
    <t>П 8д-8</t>
  </si>
  <si>
    <t>П 11д-8</t>
  </si>
  <si>
    <t>П 15д-8</t>
  </si>
  <si>
    <t>П 18д-8</t>
  </si>
  <si>
    <t>П л и т ы  п а р а п е т н ы е</t>
  </si>
  <si>
    <t>ПО - 2</t>
  </si>
  <si>
    <t>ПО - 3</t>
  </si>
  <si>
    <t>ПО - 4</t>
  </si>
  <si>
    <t xml:space="preserve">П Л И Т Ы  П Е Р Е К Р Ы Т И Я  И  Д Н И Щ А  К А Н А Л О В  серия 3.006-2 </t>
  </si>
  <si>
    <t>Генеральный директор ЗАО "ВКПП"</t>
  </si>
  <si>
    <t>СТ - 3,3</t>
  </si>
  <si>
    <t>3300 х 150 х 150</t>
  </si>
  <si>
    <t>2970х460х370</t>
  </si>
  <si>
    <t>970х460х370</t>
  </si>
  <si>
    <t>2970х550х70</t>
  </si>
  <si>
    <t>970х550х70</t>
  </si>
  <si>
    <t>1400х1190х170</t>
  </si>
  <si>
    <t>1700х1190х170</t>
  </si>
  <si>
    <t>2300х1190х220</t>
  </si>
  <si>
    <t>испытание образцов кирпича (10 штук)</t>
  </si>
  <si>
    <t>испытание образцов (кубов) раствора, бетона (1шт.)</t>
  </si>
  <si>
    <t>испытание асфальтобетона (1 вырубка)</t>
  </si>
  <si>
    <t xml:space="preserve">Д О С Т А В К А </t>
  </si>
  <si>
    <t xml:space="preserve">час </t>
  </si>
  <si>
    <t xml:space="preserve">П Е С О К      Щ Е Б Е Н Ь </t>
  </si>
  <si>
    <t>И С П Ы Т А Н И Я</t>
  </si>
  <si>
    <t>В-7.5</t>
  </si>
  <si>
    <t>В-15</t>
  </si>
  <si>
    <t>В-20</t>
  </si>
  <si>
    <t>В-22.5</t>
  </si>
  <si>
    <t>В-25</t>
  </si>
  <si>
    <t>В-30</t>
  </si>
  <si>
    <t>Ливневые решетки</t>
  </si>
  <si>
    <t>ЛР-1</t>
  </si>
  <si>
    <t>ЛР-2</t>
  </si>
  <si>
    <t>ЛК</t>
  </si>
  <si>
    <t>КЦД 1-20-2</t>
  </si>
  <si>
    <t>d 1500, h 890, т 90</t>
  </si>
  <si>
    <t>КС 10-9</t>
  </si>
  <si>
    <t>КС 15-9</t>
  </si>
  <si>
    <t>ПРГ 30.1.4-4т</t>
  </si>
  <si>
    <t>ПРГ 32.1.4-4т</t>
  </si>
  <si>
    <t>ПРГ 36.1.4-4т</t>
  </si>
  <si>
    <t>ПРГ 48.2.5-4т</t>
  </si>
  <si>
    <t>ПРГ 40.2.5-4т</t>
  </si>
  <si>
    <t>ПРГ 55.2.5-4т</t>
  </si>
  <si>
    <t>ПРГ 60.2.5-4т</t>
  </si>
  <si>
    <t>т</t>
  </si>
  <si>
    <t xml:space="preserve">   ВЕС изделия</t>
  </si>
  <si>
    <r>
      <t xml:space="preserve">ГОСТ 13579-78 </t>
    </r>
    <r>
      <rPr>
        <b/>
        <sz val="12"/>
        <rFont val="Arial Black"/>
        <family val="2"/>
        <charset val="204"/>
      </rPr>
      <t xml:space="preserve">        С Т Е Н О В Ы Е  Б Л О К И </t>
    </r>
  </si>
  <si>
    <t xml:space="preserve">            ДАЛЬНИИС</t>
  </si>
  <si>
    <t xml:space="preserve">                      ГОСТ 7473 - 94</t>
  </si>
  <si>
    <r>
      <t xml:space="preserve">П Р О Г О Н Ы   </t>
    </r>
    <r>
      <rPr>
        <b/>
        <sz val="10"/>
        <rFont val="Arial Black"/>
        <family val="2"/>
        <charset val="204"/>
      </rPr>
      <t>серия 1.225-2 вып. 5(11)</t>
    </r>
  </si>
  <si>
    <t>П 24д-8</t>
  </si>
  <si>
    <t>ПО-2</t>
  </si>
  <si>
    <t>ПО-3</t>
  </si>
  <si>
    <t>1750х1500х160</t>
  </si>
  <si>
    <t>1450х1500х120</t>
  </si>
  <si>
    <r>
      <t xml:space="preserve"> серия 3.407-57/72</t>
    </r>
    <r>
      <rPr>
        <b/>
        <sz val="12"/>
        <rFont val="Arial Black"/>
        <family val="2"/>
        <charset val="204"/>
      </rPr>
      <t xml:space="preserve">            П А С Ы Н К И (приставки)</t>
    </r>
  </si>
  <si>
    <t xml:space="preserve">   d 700,  h 890, m 70</t>
  </si>
  <si>
    <t>d 1000, h 890, т 80</t>
  </si>
  <si>
    <t xml:space="preserve">          КС 7-9</t>
  </si>
  <si>
    <r>
      <t xml:space="preserve">   </t>
    </r>
    <r>
      <rPr>
        <b/>
        <sz val="10"/>
        <rFont val="Arial Black"/>
        <family val="2"/>
        <charset val="204"/>
      </rPr>
      <t>ГОСТ 9561-91</t>
    </r>
    <r>
      <rPr>
        <b/>
        <sz val="12"/>
        <rFont val="Arial Black"/>
        <family val="2"/>
        <charset val="204"/>
      </rPr>
      <t xml:space="preserve">         П Л И Т Ы   П Е Р Е К Р Ы Т И Я       </t>
    </r>
    <r>
      <rPr>
        <b/>
        <sz val="10"/>
        <rFont val="Arial Black"/>
        <family val="2"/>
        <charset val="204"/>
      </rPr>
      <t>серия</t>
    </r>
    <r>
      <rPr>
        <b/>
        <sz val="12"/>
        <rFont val="Arial Black"/>
        <family val="2"/>
        <charset val="204"/>
      </rPr>
      <t xml:space="preserve">  </t>
    </r>
    <r>
      <rPr>
        <b/>
        <sz val="10"/>
        <rFont val="Arial Black"/>
        <family val="2"/>
        <charset val="204"/>
      </rPr>
      <t>1.141-1 вып.59,60</t>
    </r>
  </si>
  <si>
    <r>
      <t xml:space="preserve">ГОСТ 13580-85                    </t>
    </r>
    <r>
      <rPr>
        <b/>
        <sz val="12"/>
        <rFont val="Arial Black"/>
        <family val="2"/>
        <charset val="204"/>
      </rPr>
      <t xml:space="preserve">П Л И Т Ы  Л Е Н Т О Ч Н Ы Х  Ф У Н Д А М Е Н Т О В </t>
    </r>
  </si>
  <si>
    <r>
      <t>ГОСТ 948-84</t>
    </r>
    <r>
      <rPr>
        <b/>
        <sz val="12"/>
        <rFont val="Arial Black"/>
        <family val="2"/>
        <charset val="204"/>
      </rPr>
      <t xml:space="preserve">     П Е Р Е М Ы Ч К И   Б Р У С К О В Ы Е   </t>
    </r>
    <r>
      <rPr>
        <b/>
        <sz val="10"/>
        <rFont val="Arial Black"/>
        <family val="2"/>
        <charset val="204"/>
      </rPr>
      <t>серия</t>
    </r>
    <r>
      <rPr>
        <b/>
        <sz val="12"/>
        <rFont val="Arial Black"/>
        <family val="2"/>
        <charset val="204"/>
      </rPr>
      <t xml:space="preserve"> 1.038.1-1</t>
    </r>
    <r>
      <rPr>
        <b/>
        <sz val="10"/>
        <rFont val="Arial Black"/>
        <family val="2"/>
        <charset val="204"/>
      </rPr>
      <t xml:space="preserve"> вып.1; 2</t>
    </r>
  </si>
  <si>
    <r>
      <t xml:space="preserve">                                     Л О Т К И  и  П Л И Т Ы  к  Л О Т К А М  </t>
    </r>
    <r>
      <rPr>
        <b/>
        <sz val="10"/>
        <rFont val="Arial Black"/>
        <family val="2"/>
        <charset val="204"/>
      </rPr>
      <t>ИС 01.04 вып. 2</t>
    </r>
  </si>
  <si>
    <t xml:space="preserve">   ПРГ 28.1.3-4т</t>
  </si>
  <si>
    <t>W2  F50</t>
  </si>
  <si>
    <t>W6  F150</t>
  </si>
  <si>
    <t>Автоуслуги -  Камаз 10 т</t>
  </si>
  <si>
    <t xml:space="preserve">                       d 1160, m 150</t>
  </si>
  <si>
    <t xml:space="preserve">                       d 1680, m 150</t>
  </si>
  <si>
    <t xml:space="preserve">                       d 2200, m 150</t>
  </si>
  <si>
    <t xml:space="preserve">     3ПБ 16-37п</t>
  </si>
  <si>
    <t xml:space="preserve">     3ПБ 18-8п</t>
  </si>
  <si>
    <t xml:space="preserve">     3ПБ 21-8п</t>
  </si>
  <si>
    <t xml:space="preserve">     3ПБ 25-8п</t>
  </si>
  <si>
    <t xml:space="preserve">     3ПБ 27-8п</t>
  </si>
  <si>
    <t xml:space="preserve">     3ПБ 30-8п</t>
  </si>
  <si>
    <t xml:space="preserve">     3ПБ 34-4п</t>
  </si>
  <si>
    <t xml:space="preserve">     3ПБ 36-4п</t>
  </si>
  <si>
    <t xml:space="preserve">     3ПБ 39-8п</t>
  </si>
  <si>
    <t xml:space="preserve">     4ПБ 30-4п</t>
  </si>
  <si>
    <t xml:space="preserve">     4ПБ 44-8п</t>
  </si>
  <si>
    <t xml:space="preserve">     4ПБ 48-8п</t>
  </si>
  <si>
    <t xml:space="preserve">     4ПБ 60-8п</t>
  </si>
  <si>
    <t xml:space="preserve">     5ПБ 18-27п</t>
  </si>
  <si>
    <t xml:space="preserve">     5ПБ 21-27п</t>
  </si>
  <si>
    <t xml:space="preserve">     5ПБ 25-37п</t>
  </si>
  <si>
    <t xml:space="preserve">     5ПБ 27-37п</t>
  </si>
  <si>
    <t xml:space="preserve">     5ПБ 30-37п</t>
  </si>
  <si>
    <t xml:space="preserve">П л и т а  т р о т у а р н а я                                                                                                     </t>
  </si>
  <si>
    <t>ПТ 4,0 - 6,0</t>
  </si>
  <si>
    <t xml:space="preserve">2980х120х400   </t>
  </si>
  <si>
    <t>4780х200х500</t>
  </si>
  <si>
    <t>5480х200х500</t>
  </si>
  <si>
    <r>
      <t xml:space="preserve">ФБС 12-3-6т </t>
    </r>
    <r>
      <rPr>
        <i/>
        <sz val="11"/>
        <rFont val="Arial Cyr"/>
        <charset val="204"/>
      </rPr>
      <t xml:space="preserve"> </t>
    </r>
  </si>
  <si>
    <t xml:space="preserve">ФБС 12-4-6т </t>
  </si>
  <si>
    <t xml:space="preserve">ФБС 12-5-6т </t>
  </si>
  <si>
    <t xml:space="preserve">ФБС 12-6-6т </t>
  </si>
  <si>
    <r>
      <t xml:space="preserve">ФБС 9-3-6т   </t>
    </r>
    <r>
      <rPr>
        <i/>
        <sz val="11"/>
        <rFont val="Arial Cyr"/>
        <charset val="204"/>
      </rPr>
      <t xml:space="preserve"> </t>
    </r>
  </si>
  <si>
    <t xml:space="preserve">2780х120х300   </t>
  </si>
  <si>
    <t xml:space="preserve">3180х120х400   </t>
  </si>
  <si>
    <t xml:space="preserve">3580х120х400   </t>
  </si>
  <si>
    <t xml:space="preserve">5980х200х500   </t>
  </si>
  <si>
    <t xml:space="preserve">Л - 1у    </t>
  </si>
  <si>
    <t xml:space="preserve">Л - 1 - 1у </t>
  </si>
  <si>
    <t xml:space="preserve">Л - 4            </t>
  </si>
  <si>
    <t xml:space="preserve">Л - 7           </t>
  </si>
  <si>
    <t xml:space="preserve">Л - 4 - 8      </t>
  </si>
  <si>
    <r>
      <t xml:space="preserve">П - 1у   </t>
    </r>
    <r>
      <rPr>
        <i/>
        <sz val="9"/>
        <rFont val="Arial Cyr"/>
        <charset val="204"/>
      </rPr>
      <t xml:space="preserve">           </t>
    </r>
  </si>
  <si>
    <t xml:space="preserve">П - 1- 1у    </t>
  </si>
  <si>
    <r>
      <t xml:space="preserve">П -2 </t>
    </r>
    <r>
      <rPr>
        <i/>
        <sz val="9"/>
        <rFont val="Arial Cyr"/>
        <charset val="204"/>
      </rPr>
      <t xml:space="preserve">               </t>
    </r>
  </si>
  <si>
    <t xml:space="preserve">П - 4                   </t>
  </si>
  <si>
    <r>
      <t xml:space="preserve">П - 11-8     </t>
    </r>
    <r>
      <rPr>
        <i/>
        <sz val="9"/>
        <rFont val="Arial Cyr"/>
        <charset val="204"/>
      </rPr>
      <t xml:space="preserve">    </t>
    </r>
  </si>
  <si>
    <t xml:space="preserve">1000х120х65       </t>
  </si>
  <si>
    <t xml:space="preserve">1290х120х65       </t>
  </si>
  <si>
    <t xml:space="preserve">1000х120х140     </t>
  </si>
  <si>
    <t xml:space="preserve">1290х120х140     </t>
  </si>
  <si>
    <t xml:space="preserve">1680х120х140     </t>
  </si>
  <si>
    <t xml:space="preserve">1550х120х140    </t>
  </si>
  <si>
    <t xml:space="preserve">1940х120х140    </t>
  </si>
  <si>
    <t xml:space="preserve">2200х120х140     </t>
  </si>
  <si>
    <t xml:space="preserve">2460х120х140     </t>
  </si>
  <si>
    <t xml:space="preserve">2590х120х140     </t>
  </si>
  <si>
    <t xml:space="preserve">2850х120х140     </t>
  </si>
  <si>
    <t xml:space="preserve">2980х120х140     </t>
  </si>
  <si>
    <t xml:space="preserve">1290х120х220     </t>
  </si>
  <si>
    <t xml:space="preserve">1550х120х220     </t>
  </si>
  <si>
    <t xml:space="preserve">1810х120х220     </t>
  </si>
  <si>
    <t xml:space="preserve">1810х120х220    </t>
  </si>
  <si>
    <t xml:space="preserve">2070х120х220     </t>
  </si>
  <si>
    <t xml:space="preserve">2460х120х220   </t>
  </si>
  <si>
    <t xml:space="preserve">2720х120х220    </t>
  </si>
  <si>
    <t xml:space="preserve">2980х120х220    </t>
  </si>
  <si>
    <t xml:space="preserve">3400х120х220     </t>
  </si>
  <si>
    <t xml:space="preserve">3600х120х220    </t>
  </si>
  <si>
    <t xml:space="preserve">3900х120х220     </t>
  </si>
  <si>
    <t xml:space="preserve">3000х120х290    </t>
  </si>
  <si>
    <t xml:space="preserve">4410х120х290    </t>
  </si>
  <si>
    <t xml:space="preserve">4800х120х290     </t>
  </si>
  <si>
    <t xml:space="preserve">5960х120х290     </t>
  </si>
  <si>
    <t xml:space="preserve">1810х250х220    </t>
  </si>
  <si>
    <t xml:space="preserve">2070х250х220     </t>
  </si>
  <si>
    <t xml:space="preserve">2460х250х220     </t>
  </si>
  <si>
    <t xml:space="preserve">2720х250х220     </t>
  </si>
  <si>
    <t xml:space="preserve">2980х250х220   </t>
  </si>
  <si>
    <t>2753х1050х254</t>
  </si>
  <si>
    <t>них, подвальных, чердачных и др.служебных лестниц зданий и сооружений.</t>
  </si>
  <si>
    <t>W2  F75</t>
  </si>
  <si>
    <t>W4  F100</t>
  </si>
  <si>
    <t>W8  F200</t>
  </si>
  <si>
    <t xml:space="preserve">Бетон М 450 </t>
  </si>
  <si>
    <t>В-35</t>
  </si>
  <si>
    <t>П 1-8</t>
  </si>
  <si>
    <t xml:space="preserve">Л-1-8-27         </t>
  </si>
  <si>
    <t>КС 10-6</t>
  </si>
  <si>
    <t>d 1000, h 590, т.80</t>
  </si>
  <si>
    <t>КС 15-6</t>
  </si>
  <si>
    <t>d 1500, h 590, т 90</t>
  </si>
  <si>
    <t>КС20-6</t>
  </si>
  <si>
    <t xml:space="preserve">   d 700, h 590, m 70</t>
  </si>
  <si>
    <t xml:space="preserve">                   d 2000, h 590, m 100</t>
  </si>
  <si>
    <t xml:space="preserve">          КС 7-6</t>
  </si>
  <si>
    <t xml:space="preserve">      2ПБ 30-4 п</t>
  </si>
  <si>
    <t xml:space="preserve">     3ПБ 18-37п</t>
  </si>
  <si>
    <r>
      <t>испытание бетона ультразвуком (</t>
    </r>
    <r>
      <rPr>
        <i/>
        <sz val="11"/>
        <rFont val="Arial Cyr"/>
        <charset val="204"/>
      </rPr>
      <t>метод неразрушающего</t>
    </r>
  </si>
  <si>
    <t>испытание бетона на морозостойкость (F50  -  F300)</t>
  </si>
  <si>
    <t>(12 кубов 10х10х10 см)</t>
  </si>
  <si>
    <r>
      <rPr>
        <i/>
        <sz val="11"/>
        <rFont val="Arial Cyr"/>
        <charset val="204"/>
      </rPr>
      <t>контроля</t>
    </r>
    <r>
      <rPr>
        <b/>
        <i/>
        <sz val="12"/>
        <rFont val="Arial Cyr"/>
        <charset val="204"/>
      </rPr>
      <t xml:space="preserve">) </t>
    </r>
  </si>
  <si>
    <t>1000,64  -  300,9</t>
  </si>
  <si>
    <t>руб./ м2</t>
  </si>
  <si>
    <t>848 - 255</t>
  </si>
  <si>
    <t>25424-</t>
  </si>
  <si>
    <t xml:space="preserve">30000,32  - </t>
  </si>
  <si>
    <t>В -10</t>
  </si>
  <si>
    <t>W2  F 50</t>
  </si>
  <si>
    <t>СТОЙКИ ЭЛЕКТРООПОР, СТОЛБИКИ</t>
  </si>
  <si>
    <t>СВ 110-3,5</t>
  </si>
  <si>
    <t>11000х185х280</t>
  </si>
  <si>
    <t>СВ 95-3</t>
  </si>
  <si>
    <t>9500х185х265</t>
  </si>
  <si>
    <t>Столбики ограждения</t>
  </si>
  <si>
    <t>.</t>
  </si>
  <si>
    <t xml:space="preserve">     серия 3.006.1-2/82</t>
  </si>
  <si>
    <t>СВ 110-5</t>
  </si>
  <si>
    <t>ПТ 45</t>
  </si>
  <si>
    <t>4500 х 220/120 х 265</t>
  </si>
  <si>
    <t>ПТ 4.0 - 4,5</t>
  </si>
  <si>
    <t xml:space="preserve">         КС 7-3</t>
  </si>
  <si>
    <t>ПТ 60</t>
  </si>
  <si>
    <t>6000 х 220/120 х 265</t>
  </si>
  <si>
    <t>3250 х 180/100 х 220</t>
  </si>
  <si>
    <t xml:space="preserve">         КС 10-3</t>
  </si>
  <si>
    <t>d 700, h 290, т 80</t>
  </si>
  <si>
    <t>d 1000, h 290, т 80</t>
  </si>
  <si>
    <r>
      <rPr>
        <b/>
        <i/>
        <sz val="10"/>
        <rFont val="Arial Cyr"/>
        <charset val="204"/>
      </rPr>
      <t>d840</t>
    </r>
    <r>
      <rPr>
        <b/>
        <i/>
        <sz val="11"/>
        <rFont val="Arial Cyr"/>
        <charset val="204"/>
      </rPr>
      <t>, d</t>
    </r>
    <r>
      <rPr>
        <b/>
        <i/>
        <sz val="8"/>
        <rFont val="Arial Cyr"/>
        <charset val="204"/>
      </rPr>
      <t>внутр.</t>
    </r>
    <r>
      <rPr>
        <b/>
        <i/>
        <sz val="11"/>
        <rFont val="Arial Cyr"/>
        <charset val="204"/>
      </rPr>
      <t xml:space="preserve">580, </t>
    </r>
    <r>
      <rPr>
        <b/>
        <i/>
        <sz val="10"/>
        <rFont val="Arial Cyr"/>
        <charset val="204"/>
      </rPr>
      <t>h70</t>
    </r>
  </si>
  <si>
    <t>П 21д-8</t>
  </si>
  <si>
    <t>ПО-4</t>
  </si>
  <si>
    <t>2300х1500х200</t>
  </si>
  <si>
    <t>1 ПП 15 спец.</t>
  </si>
  <si>
    <t>Арматурные сетки, каркасы, стержни</t>
  </si>
  <si>
    <t>изготовление арм. изд.</t>
  </si>
  <si>
    <t xml:space="preserve">   Наименование продукции</t>
  </si>
  <si>
    <t xml:space="preserve">  К0-6</t>
  </si>
  <si>
    <t xml:space="preserve">                                            ПРАЙС - ЛИСТ</t>
  </si>
  <si>
    <t xml:space="preserve">  П Л И Т Ы   П Е Р Е К Р Ы Т И Я   Т Е П Л О В Ы Х  К А М Е Р серия ИС 01-04 вып.2</t>
  </si>
  <si>
    <t xml:space="preserve">            ГОСТ 17608-81</t>
  </si>
  <si>
    <t xml:space="preserve">     d 1160,  m 150</t>
  </si>
  <si>
    <t xml:space="preserve">    d 1680, m 150</t>
  </si>
  <si>
    <t xml:space="preserve">  d 2200, m 150</t>
  </si>
  <si>
    <t>СФК - 8</t>
  </si>
  <si>
    <t>20.12; 20.8; 24.8 - 1, 2,3, 4 нагрузка</t>
  </si>
  <si>
    <t>ФЛ  10.24; 10.12; 10.8; 12.24; 12.12; 12.8;</t>
  </si>
  <si>
    <t>14.24; 14.12; 14.8; 16.24; 16.12; 16.8;</t>
  </si>
  <si>
    <r>
      <rPr>
        <b/>
        <i/>
        <sz val="11"/>
        <rFont val="Arial Cyr"/>
        <charset val="204"/>
      </rPr>
      <t xml:space="preserve">ФЛ  6.24; 6.12 </t>
    </r>
    <r>
      <rPr>
        <b/>
        <i/>
        <sz val="12"/>
        <rFont val="Arial Cyr"/>
        <charset val="204"/>
      </rPr>
      <t xml:space="preserve">- </t>
    </r>
    <r>
      <rPr>
        <b/>
        <i/>
        <sz val="11"/>
        <rFont val="Arial Cyr"/>
        <charset val="204"/>
      </rPr>
      <t>4 нагрузка</t>
    </r>
  </si>
  <si>
    <r>
      <t xml:space="preserve">ФЛ  8.24; 8.12 - </t>
    </r>
    <r>
      <rPr>
        <b/>
        <i/>
        <sz val="11"/>
        <rFont val="Arial Cyr"/>
        <charset val="204"/>
      </rPr>
      <t>1,3,4</t>
    </r>
  </si>
  <si>
    <r>
      <rPr>
        <b/>
        <sz val="9"/>
        <rFont val="Arial Cyr"/>
        <charset val="204"/>
      </rPr>
      <t>Лестничные марши предназначены для устройства внутренних лестниц зданий и сооружений</t>
    </r>
    <r>
      <rPr>
        <b/>
        <sz val="10"/>
        <rFont val="Arial Cyr"/>
        <charset val="204"/>
      </rPr>
      <t>. Ступени- для внутрен-</t>
    </r>
  </si>
  <si>
    <t>800 х 800 х 500</t>
  </si>
  <si>
    <t>Ф У Н Д А М Е Н Т Н Ы Й     Б А Ш М А К  серия 1.810-1 выпуск 1</t>
  </si>
  <si>
    <t>вн. 350х350х300</t>
  </si>
  <si>
    <t>2700х420х360</t>
  </si>
  <si>
    <t>2970х780х70</t>
  </si>
  <si>
    <t>1 ПП 20-2</t>
  </si>
  <si>
    <t>1 ПП 20 -1</t>
  </si>
  <si>
    <t>ГОСТ 6665-91           Б О Р Д Ю Р Ы</t>
  </si>
  <si>
    <t>Автоуслуги -  Миксер V = 5 м3. Выгрузка-30 мин.</t>
  </si>
  <si>
    <t>Автоуслуги -  Миксер V = 2 м3. Выгрузка-20 мин.</t>
  </si>
  <si>
    <t xml:space="preserve">              ВКПП</t>
  </si>
  <si>
    <t xml:space="preserve">* Каждые следующие 30 мин.(5 м3) выгрузки сверх нормы - 500 руб. </t>
  </si>
  <si>
    <r>
      <t xml:space="preserve">                                  </t>
    </r>
    <r>
      <rPr>
        <i/>
        <sz val="10"/>
        <rFont val="Arial Cyr"/>
        <charset val="204"/>
      </rPr>
      <t xml:space="preserve">  20 мин.(2 м3)                                      - 400 руб. </t>
    </r>
  </si>
  <si>
    <t xml:space="preserve">    ПП 10 </t>
  </si>
  <si>
    <t xml:space="preserve">1 ПП 15 </t>
  </si>
  <si>
    <t xml:space="preserve">    ПП 10 -2</t>
  </si>
  <si>
    <t>1 ПП 15 -2</t>
  </si>
  <si>
    <t>ПТ 33-2</t>
  </si>
  <si>
    <t>серия 3.407/85</t>
  </si>
  <si>
    <t xml:space="preserve"> 3250 х 180/100 х 220</t>
  </si>
  <si>
    <t>Плиты покрытия проездов и площадок</t>
  </si>
  <si>
    <t>ПЖ-16</t>
  </si>
  <si>
    <t>серия 3.504.1-20</t>
  </si>
  <si>
    <t>d 1680, h150 (200)</t>
  </si>
  <si>
    <r>
      <t>1200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1400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200</t>
    </r>
  </si>
  <si>
    <r>
      <t>1490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600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60</t>
    </r>
  </si>
  <si>
    <r>
      <t>1490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500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60</t>
    </r>
  </si>
  <si>
    <r>
      <t>2500</t>
    </r>
    <r>
      <rPr>
        <b/>
        <i/>
        <sz val="9"/>
        <rFont val="Arial Cyr"/>
        <charset val="204"/>
      </rPr>
      <t>х</t>
    </r>
    <r>
      <rPr>
        <b/>
        <i/>
        <sz val="10"/>
        <rFont val="Arial Cyr"/>
        <charset val="204"/>
      </rPr>
      <t>2500</t>
    </r>
    <r>
      <rPr>
        <b/>
        <i/>
        <sz val="9"/>
        <rFont val="Arial Cyr"/>
        <charset val="204"/>
      </rPr>
      <t>х</t>
    </r>
    <r>
      <rPr>
        <b/>
        <i/>
        <sz val="10"/>
        <rFont val="Arial Cyr"/>
        <charset val="204"/>
      </rPr>
      <t>150 н.450</t>
    </r>
  </si>
  <si>
    <r>
      <t>1000х1000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100</t>
    </r>
  </si>
  <si>
    <r>
      <t>2980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1490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160</t>
    </r>
  </si>
  <si>
    <r>
      <t>2980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1190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160</t>
    </r>
  </si>
  <si>
    <r>
      <t>1600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1230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140</t>
    </r>
  </si>
  <si>
    <r>
      <t>740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780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70</t>
    </r>
  </si>
  <si>
    <r>
      <t>1160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100</t>
    </r>
  </si>
  <si>
    <r>
      <t>1480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100</t>
    </r>
  </si>
  <si>
    <r>
      <t>1840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120</t>
    </r>
  </si>
  <si>
    <r>
      <t>2160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150</t>
    </r>
  </si>
  <si>
    <r>
      <t xml:space="preserve">   2460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160</t>
    </r>
  </si>
  <si>
    <r>
      <t xml:space="preserve">   2780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180</t>
    </r>
  </si>
  <si>
    <t xml:space="preserve">П - 1  </t>
  </si>
  <si>
    <t xml:space="preserve">        1400х420х70</t>
  </si>
  <si>
    <t xml:space="preserve">                                                                   серия 3.006.1-2/82</t>
  </si>
  <si>
    <t>П л и т ы  дорожные</t>
  </si>
  <si>
    <t xml:space="preserve"> № п/п</t>
  </si>
  <si>
    <t>ВНИМАНИЕ: Цены на продукцию, в связи с изменением цен на рынке материалов, указанны на дату публикации прайса,  актуальные цены необходимо уточнять по телефонам, указанным выше</t>
  </si>
  <si>
    <t>КС20-9</t>
  </si>
  <si>
    <t xml:space="preserve">                   d 2000, h 890, m 100</t>
  </si>
  <si>
    <t xml:space="preserve">                                       действует с 01.06.2017 г.</t>
  </si>
  <si>
    <t>Раствор цементный М 75</t>
  </si>
  <si>
    <t>Раствор цементный М 100</t>
  </si>
  <si>
    <t>Раствор цементный М 150</t>
  </si>
  <si>
    <t>Раствор цементный М 200</t>
  </si>
  <si>
    <t>Раствор цементный М 250</t>
  </si>
  <si>
    <t xml:space="preserve">У Н И Ф И Ц И Р О В А Н Н Ы Е  Д Ы Р Ч А Т Ы Е  Б Л О К И с О Р Н А М Е Н Т О М </t>
  </si>
  <si>
    <r>
      <t xml:space="preserve">       ТУ 66.232-77 </t>
    </r>
    <r>
      <rPr>
        <b/>
        <sz val="12"/>
        <rFont val="Arial Black"/>
        <family val="2"/>
        <charset val="204"/>
      </rPr>
      <t xml:space="preserve">    </t>
    </r>
    <r>
      <rPr>
        <b/>
        <sz val="11"/>
        <rFont val="Arial Black"/>
        <family val="2"/>
        <charset val="204"/>
      </rPr>
      <t xml:space="preserve"> </t>
    </r>
    <r>
      <rPr>
        <b/>
        <sz val="12"/>
        <rFont val="Arial Black"/>
        <family val="2"/>
        <charset val="204"/>
      </rPr>
      <t>У Н И Ф И Ц И Р О В А Н Н Ы Е  Д Ы Р Ч А Т Ы Е  Б Л О К И</t>
    </r>
  </si>
  <si>
    <r>
      <t>ГОСТ 8020-90</t>
    </r>
    <r>
      <rPr>
        <b/>
        <sz val="12"/>
        <rFont val="Arial Black"/>
        <family val="2"/>
        <charset val="204"/>
      </rPr>
      <t xml:space="preserve">                     Д Е Т А Л И   К О Л О Д Ц Е В </t>
    </r>
    <r>
      <rPr>
        <b/>
        <sz val="10"/>
        <rFont val="Arial Black"/>
        <family val="2"/>
        <charset val="204"/>
      </rPr>
      <t>серия 3.900-3 вып. 14</t>
    </r>
  </si>
  <si>
    <r>
      <t>ЗАО "Владивостокский комбинат производственных предприятий"</t>
    </r>
    <r>
      <rPr>
        <b/>
        <i/>
        <sz val="12"/>
        <rFont val="Arial Cyr"/>
        <family val="2"/>
        <charset val="204"/>
      </rPr>
      <t xml:space="preserve">                                                                                                                                  </t>
    </r>
    <r>
      <rPr>
        <b/>
        <i/>
        <sz val="11"/>
        <rFont val="Arial Cyr"/>
        <charset val="204"/>
      </rPr>
      <t>г. Владивосток, ул. Снеговая 42-б;  тел./факс: (423) 2-440-194,          2-441-007;  тел. 2-612-638, 2-441-440   E-mail: vkpp42@yandex.ru                                                 Наш сайт www. zaovkpp.ru</t>
    </r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</si>
</sst>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%"/>
    <numFmt numFmtId="166" formatCode="0.0"/>
  </numFmts>
  <fonts count="37">
    <font>
      <sz val="10"/>
      <name val="Arial Cyr"/>
      <charset val="204"/>
    </font>
    <font>
      <b/>
      <i/>
      <sz val="9"/>
      <name val="Arial Cyr"/>
      <family val="2"/>
      <charset val="204"/>
    </font>
    <font>
      <b/>
      <i/>
      <sz val="11"/>
      <name val="Arial Cyr"/>
      <family val="2"/>
      <charset val="204"/>
    </font>
    <font>
      <i/>
      <sz val="10"/>
      <name val="Arial Cyr"/>
      <charset val="204"/>
    </font>
    <font>
      <b/>
      <sz val="10"/>
      <name val="Arial Cyr"/>
      <charset val="204"/>
    </font>
    <font>
      <b/>
      <sz val="11"/>
      <name val="Arial Cyr"/>
      <charset val="204"/>
    </font>
    <font>
      <b/>
      <i/>
      <sz val="10"/>
      <name val="Arial Cyr"/>
      <charset val="204"/>
    </font>
    <font>
      <sz val="10"/>
      <name val="Arial Cyr"/>
      <charset val="204"/>
    </font>
    <font>
      <b/>
      <sz val="14"/>
      <name val="Arial Cyr"/>
      <charset val="204"/>
    </font>
    <font>
      <i/>
      <sz val="9"/>
      <name val="Arial Cyr"/>
      <charset val="204"/>
    </font>
    <font>
      <sz val="8"/>
      <name val="Arial Cyr"/>
      <charset val="204"/>
    </font>
    <font>
      <b/>
      <sz val="10"/>
      <name val="Arial Black"/>
      <family val="2"/>
      <charset val="204"/>
    </font>
    <font>
      <b/>
      <i/>
      <sz val="12"/>
      <name val="Arial Cyr"/>
      <family val="2"/>
      <charset val="204"/>
    </font>
    <font>
      <sz val="12"/>
      <name val="Arial Cyr"/>
      <charset val="204"/>
    </font>
    <font>
      <b/>
      <sz val="12"/>
      <name val="Arial Cyr"/>
      <family val="2"/>
      <charset val="204"/>
    </font>
    <font>
      <b/>
      <sz val="12"/>
      <name val="Arial Black"/>
      <family val="2"/>
      <charset val="204"/>
    </font>
    <font>
      <b/>
      <i/>
      <sz val="12"/>
      <name val="Arial Cyr"/>
      <charset val="204"/>
    </font>
    <font>
      <i/>
      <sz val="12"/>
      <name val="Arial Cyr"/>
      <charset val="204"/>
    </font>
    <font>
      <b/>
      <sz val="12"/>
      <name val="Arial Cyr"/>
      <charset val="204"/>
    </font>
    <font>
      <i/>
      <sz val="11"/>
      <name val="Arial Cyr"/>
      <charset val="204"/>
    </font>
    <font>
      <b/>
      <i/>
      <sz val="11"/>
      <name val="Arial Cyr"/>
      <charset val="204"/>
    </font>
    <font>
      <sz val="11"/>
      <name val="Arial Cyr"/>
      <charset val="204"/>
    </font>
    <font>
      <b/>
      <sz val="11"/>
      <name val="Arial Black"/>
      <family val="2"/>
      <charset val="204"/>
    </font>
    <font>
      <b/>
      <i/>
      <sz val="8"/>
      <name val="Arial Cyr"/>
      <charset val="204"/>
    </font>
    <font>
      <b/>
      <i/>
      <sz val="12"/>
      <name val="Times New Roman"/>
      <family val="1"/>
      <charset val="204"/>
    </font>
    <font>
      <b/>
      <i/>
      <sz val="12"/>
      <name val="Arial Black"/>
      <family val="2"/>
      <charset val="204"/>
    </font>
    <font>
      <b/>
      <i/>
      <sz val="14"/>
      <name val="Arial Cyr"/>
      <charset val="204"/>
    </font>
    <font>
      <sz val="9"/>
      <name val="Arial Black"/>
      <family val="2"/>
      <charset val="204"/>
    </font>
    <font>
      <b/>
      <sz val="9"/>
      <name val="Arial Black"/>
      <family val="2"/>
      <charset val="204"/>
    </font>
    <font>
      <sz val="9"/>
      <name val="Arial Cyr"/>
      <charset val="204"/>
    </font>
    <font>
      <b/>
      <sz val="9"/>
      <name val="Arial Cyr"/>
      <charset val="204"/>
    </font>
    <font>
      <i/>
      <sz val="12"/>
      <color theme="1"/>
      <name val="Arial"/>
      <family val="2"/>
      <charset val="204"/>
    </font>
    <font>
      <b/>
      <i/>
      <sz val="9"/>
      <name val="Arial Cyr"/>
      <charset val="204"/>
    </font>
    <font>
      <i/>
      <sz val="14"/>
      <name val="Calibri"/>
      <family val="2"/>
      <charset val="204"/>
      <scheme val="minor"/>
    </font>
    <font>
      <i/>
      <sz val="11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i/>
      <sz val="12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59999389629810485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5" fillId="0" borderId="0"/>
  </cellStyleXfs>
  <cellXfs count="968">
    <xf numFmtId="0" fontId="0" fillId="0" borderId="0" xfId="0"/>
    <xf numFmtId="0" fontId="0" fillId="0" borderId="2" xfId="0" applyBorder="1"/>
    <xf numFmtId="0" fontId="0" fillId="0" borderId="0" xfId="0" applyBorder="1"/>
    <xf numFmtId="0" fontId="0" fillId="0" borderId="7" xfId="0" applyBorder="1"/>
    <xf numFmtId="0" fontId="0" fillId="0" borderId="8" xfId="0" applyBorder="1"/>
    <xf numFmtId="0" fontId="0" fillId="0" borderId="6" xfId="0" applyBorder="1"/>
    <xf numFmtId="0" fontId="0" fillId="0" borderId="19" xfId="0" applyBorder="1"/>
    <xf numFmtId="0" fontId="0" fillId="0" borderId="35" xfId="0" applyBorder="1"/>
    <xf numFmtId="0" fontId="0" fillId="0" borderId="42" xfId="0" applyBorder="1"/>
    <xf numFmtId="0" fontId="6" fillId="0" borderId="0" xfId="0" applyFont="1" applyBorder="1"/>
    <xf numFmtId="0" fontId="9" fillId="0" borderId="0" xfId="0" applyFont="1" applyBorder="1"/>
    <xf numFmtId="0" fontId="0" fillId="0" borderId="37" xfId="0" applyBorder="1"/>
    <xf numFmtId="0" fontId="13" fillId="0" borderId="0" xfId="0" applyFont="1"/>
    <xf numFmtId="0" fontId="16" fillId="0" borderId="0" xfId="0" applyFont="1" applyBorder="1"/>
    <xf numFmtId="0" fontId="16" fillId="0" borderId="39" xfId="0" applyFont="1" applyBorder="1"/>
    <xf numFmtId="0" fontId="16" fillId="0" borderId="3" xfId="0" applyFont="1" applyBorder="1"/>
    <xf numFmtId="0" fontId="13" fillId="0" borderId="0" xfId="0" applyFont="1" applyBorder="1"/>
    <xf numFmtId="0" fontId="16" fillId="0" borderId="4" xfId="0" applyFont="1" applyBorder="1"/>
    <xf numFmtId="0" fontId="16" fillId="0" borderId="10" xfId="0" applyFont="1" applyBorder="1"/>
    <xf numFmtId="0" fontId="16" fillId="0" borderId="30" xfId="0" applyFont="1" applyBorder="1"/>
    <xf numFmtId="0" fontId="16" fillId="0" borderId="28" xfId="0" applyFont="1" applyFill="1" applyBorder="1"/>
    <xf numFmtId="0" fontId="16" fillId="0" borderId="29" xfId="0" applyFont="1" applyFill="1" applyBorder="1"/>
    <xf numFmtId="0" fontId="16" fillId="0" borderId="30" xfId="0" applyFont="1" applyFill="1" applyBorder="1"/>
    <xf numFmtId="0" fontId="16" fillId="0" borderId="7" xfId="0" applyFont="1" applyBorder="1"/>
    <xf numFmtId="0" fontId="16" fillId="0" borderId="25" xfId="0" applyFont="1" applyBorder="1"/>
    <xf numFmtId="0" fontId="12" fillId="0" borderId="0" xfId="0" applyFont="1" applyFill="1" applyBorder="1"/>
    <xf numFmtId="0" fontId="16" fillId="0" borderId="35" xfId="0" applyFont="1" applyFill="1" applyBorder="1"/>
    <xf numFmtId="0" fontId="16" fillId="0" borderId="29" xfId="0" applyFont="1" applyBorder="1"/>
    <xf numFmtId="0" fontId="6" fillId="0" borderId="46" xfId="0" applyFont="1" applyBorder="1"/>
    <xf numFmtId="0" fontId="3" fillId="0" borderId="29" xfId="0" applyFont="1" applyBorder="1"/>
    <xf numFmtId="0" fontId="19" fillId="0" borderId="28" xfId="0" applyFont="1" applyBorder="1"/>
    <xf numFmtId="0" fontId="19" fillId="0" borderId="29" xfId="0" applyFont="1" applyBorder="1"/>
    <xf numFmtId="0" fontId="19" fillId="0" borderId="30" xfId="0" applyFont="1" applyBorder="1"/>
    <xf numFmtId="0" fontId="19" fillId="0" borderId="33" xfId="0" applyFont="1" applyFill="1" applyBorder="1"/>
    <xf numFmtId="0" fontId="19" fillId="0" borderId="47" xfId="0" applyFont="1" applyFill="1" applyBorder="1"/>
    <xf numFmtId="0" fontId="19" fillId="0" borderId="48" xfId="0" applyFont="1" applyFill="1" applyBorder="1"/>
    <xf numFmtId="0" fontId="20" fillId="0" borderId="29" xfId="0" applyFont="1" applyBorder="1"/>
    <xf numFmtId="0" fontId="20" fillId="0" borderId="50" xfId="0" applyFont="1" applyBorder="1"/>
    <xf numFmtId="0" fontId="20" fillId="0" borderId="11" xfId="0" applyFont="1" applyBorder="1"/>
    <xf numFmtId="0" fontId="20" fillId="0" borderId="39" xfId="0" applyFont="1" applyBorder="1"/>
    <xf numFmtId="0" fontId="18" fillId="0" borderId="0" xfId="0" applyFont="1" applyBorder="1"/>
    <xf numFmtId="0" fontId="16" fillId="0" borderId="28" xfId="0" applyFont="1" applyBorder="1"/>
    <xf numFmtId="0" fontId="20" fillId="0" borderId="6" xfId="0" applyFont="1" applyBorder="1"/>
    <xf numFmtId="0" fontId="20" fillId="0" borderId="4" xfId="0" applyFont="1" applyBorder="1"/>
    <xf numFmtId="0" fontId="6" fillId="0" borderId="8" xfId="0" applyFont="1" applyBorder="1" applyAlignment="1">
      <alignment horizontal="center"/>
    </xf>
    <xf numFmtId="0" fontId="19" fillId="0" borderId="50" xfId="0" applyFont="1" applyBorder="1"/>
    <xf numFmtId="0" fontId="16" fillId="0" borderId="39" xfId="0" applyFont="1" applyFill="1" applyBorder="1"/>
    <xf numFmtId="1" fontId="19" fillId="0" borderId="0" xfId="0" applyNumberFormat="1" applyFont="1" applyFill="1" applyBorder="1"/>
    <xf numFmtId="0" fontId="20" fillId="0" borderId="0" xfId="0" applyFont="1" applyBorder="1" applyAlignment="1">
      <alignment horizontal="center"/>
    </xf>
    <xf numFmtId="0" fontId="20" fillId="0" borderId="0" xfId="0" applyFont="1" applyBorder="1"/>
    <xf numFmtId="0" fontId="20" fillId="0" borderId="0" xfId="0" applyFont="1" applyBorder="1" applyAlignment="1"/>
    <xf numFmtId="0" fontId="12" fillId="0" borderId="1" xfId="0" applyFont="1" applyBorder="1"/>
    <xf numFmtId="0" fontId="12" fillId="0" borderId="9" xfId="0" applyFont="1" applyBorder="1"/>
    <xf numFmtId="0" fontId="12" fillId="0" borderId="5" xfId="0" applyFont="1" applyBorder="1"/>
    <xf numFmtId="0" fontId="16" fillId="0" borderId="40" xfId="0" applyFont="1" applyBorder="1"/>
    <xf numFmtId="0" fontId="16" fillId="0" borderId="46" xfId="0" applyFont="1" applyBorder="1"/>
    <xf numFmtId="0" fontId="16" fillId="0" borderId="38" xfId="0" applyFont="1" applyBorder="1"/>
    <xf numFmtId="0" fontId="17" fillId="0" borderId="28" xfId="0" applyFont="1" applyBorder="1"/>
    <xf numFmtId="0" fontId="16" fillId="0" borderId="42" xfId="0" applyFont="1" applyBorder="1"/>
    <xf numFmtId="0" fontId="16" fillId="0" borderId="47" xfId="0" applyFont="1" applyBorder="1"/>
    <xf numFmtId="0" fontId="17" fillId="0" borderId="35" xfId="0" applyFont="1" applyBorder="1"/>
    <xf numFmtId="0" fontId="16" fillId="0" borderId="14" xfId="0" applyFont="1" applyBorder="1"/>
    <xf numFmtId="0" fontId="16" fillId="0" borderId="33" xfId="0" applyFont="1" applyBorder="1"/>
    <xf numFmtId="0" fontId="17" fillId="0" borderId="29" xfId="0" applyFont="1" applyBorder="1"/>
    <xf numFmtId="0" fontId="16" fillId="0" borderId="44" xfId="0" applyFont="1" applyBorder="1"/>
    <xf numFmtId="0" fontId="16" fillId="0" borderId="50" xfId="0" applyFont="1" applyFill="1" applyBorder="1"/>
    <xf numFmtId="0" fontId="16" fillId="0" borderId="48" xfId="0" applyFont="1" applyBorder="1"/>
    <xf numFmtId="0" fontId="17" fillId="0" borderId="50" xfId="0" applyFont="1" applyBorder="1"/>
    <xf numFmtId="0" fontId="16" fillId="0" borderId="23" xfId="0" applyFont="1" applyBorder="1"/>
    <xf numFmtId="0" fontId="16" fillId="0" borderId="49" xfId="0" applyFont="1" applyBorder="1"/>
    <xf numFmtId="0" fontId="17" fillId="0" borderId="30" xfId="0" applyFont="1" applyBorder="1"/>
    <xf numFmtId="0" fontId="16" fillId="0" borderId="26" xfId="0" applyFont="1" applyBorder="1"/>
    <xf numFmtId="0" fontId="16" fillId="0" borderId="20" xfId="0" applyFont="1" applyBorder="1"/>
    <xf numFmtId="0" fontId="16" fillId="0" borderId="21" xfId="0" applyFont="1" applyBorder="1"/>
    <xf numFmtId="0" fontId="16" fillId="0" borderId="15" xfId="0" applyFont="1" applyBorder="1"/>
    <xf numFmtId="0" fontId="16" fillId="2" borderId="38" xfId="0" applyFont="1" applyFill="1" applyBorder="1"/>
    <xf numFmtId="0" fontId="16" fillId="0" borderId="13" xfId="0" applyFont="1" applyBorder="1"/>
    <xf numFmtId="0" fontId="17" fillId="0" borderId="39" xfId="0" applyFont="1" applyBorder="1"/>
    <xf numFmtId="0" fontId="16" fillId="2" borderId="39" xfId="0" applyFont="1" applyFill="1" applyBorder="1"/>
    <xf numFmtId="0" fontId="16" fillId="0" borderId="26" xfId="0" applyFont="1" applyBorder="1" applyAlignment="1"/>
    <xf numFmtId="0" fontId="16" fillId="0" borderId="46" xfId="0" applyFont="1" applyBorder="1" applyAlignment="1"/>
    <xf numFmtId="0" fontId="16" fillId="0" borderId="32" xfId="0" applyFont="1" applyBorder="1" applyAlignment="1"/>
    <xf numFmtId="0" fontId="16" fillId="2" borderId="28" xfId="0" applyFont="1" applyFill="1" applyBorder="1"/>
    <xf numFmtId="0" fontId="16" fillId="0" borderId="44" xfId="0" applyFont="1" applyBorder="1" applyAlignment="1"/>
    <xf numFmtId="0" fontId="16" fillId="0" borderId="47" xfId="0" applyFont="1" applyBorder="1" applyAlignment="1"/>
    <xf numFmtId="0" fontId="16" fillId="2" borderId="30" xfId="0" applyFont="1" applyFill="1" applyBorder="1"/>
    <xf numFmtId="0" fontId="16" fillId="2" borderId="29" xfId="0" applyFont="1" applyFill="1" applyBorder="1"/>
    <xf numFmtId="0" fontId="16" fillId="2" borderId="33" xfId="0" applyFont="1" applyFill="1" applyBorder="1"/>
    <xf numFmtId="0" fontId="16" fillId="0" borderId="6" xfId="0" applyFont="1" applyBorder="1"/>
    <xf numFmtId="0" fontId="16" fillId="0" borderId="35" xfId="0" applyFont="1" applyBorder="1"/>
    <xf numFmtId="0" fontId="16" fillId="2" borderId="50" xfId="0" applyFont="1" applyFill="1" applyBorder="1"/>
    <xf numFmtId="0" fontId="12" fillId="2" borderId="28" xfId="0" applyFont="1" applyFill="1" applyBorder="1"/>
    <xf numFmtId="0" fontId="12" fillId="2" borderId="29" xfId="0" applyFont="1" applyFill="1" applyBorder="1"/>
    <xf numFmtId="0" fontId="12" fillId="2" borderId="39" xfId="0" applyFont="1" applyFill="1" applyBorder="1"/>
    <xf numFmtId="0" fontId="17" fillId="0" borderId="31" xfId="0" applyFont="1" applyBorder="1"/>
    <xf numFmtId="0" fontId="16" fillId="0" borderId="9" xfId="0" applyFont="1" applyFill="1" applyBorder="1"/>
    <xf numFmtId="0" fontId="16" fillId="0" borderId="11" xfId="0" applyFont="1" applyFill="1" applyBorder="1"/>
    <xf numFmtId="0" fontId="16" fillId="0" borderId="9" xfId="0" applyFont="1" applyBorder="1"/>
    <xf numFmtId="0" fontId="16" fillId="0" borderId="11" xfId="0" applyFont="1" applyBorder="1"/>
    <xf numFmtId="0" fontId="16" fillId="0" borderId="51" xfId="0" applyFont="1" applyBorder="1"/>
    <xf numFmtId="0" fontId="16" fillId="0" borderId="16" xfId="0" applyFont="1" applyBorder="1"/>
    <xf numFmtId="0" fontId="16" fillId="0" borderId="12" xfId="0" applyFont="1" applyBorder="1"/>
    <xf numFmtId="0" fontId="16" fillId="0" borderId="22" xfId="0" applyFont="1" applyBorder="1"/>
    <xf numFmtId="0" fontId="16" fillId="0" borderId="50" xfId="0" applyFont="1" applyBorder="1"/>
    <xf numFmtId="0" fontId="12" fillId="2" borderId="42" xfId="0" applyFont="1" applyFill="1" applyBorder="1"/>
    <xf numFmtId="0" fontId="16" fillId="0" borderId="31" xfId="0" applyFont="1" applyBorder="1"/>
    <xf numFmtId="0" fontId="12" fillId="2" borderId="30" xfId="0" applyFont="1" applyFill="1" applyBorder="1"/>
    <xf numFmtId="0" fontId="16" fillId="0" borderId="51" xfId="0" applyFont="1" applyFill="1" applyBorder="1" applyAlignment="1"/>
    <xf numFmtId="0" fontId="16" fillId="0" borderId="38" xfId="0" applyFont="1" applyFill="1" applyBorder="1" applyAlignment="1"/>
    <xf numFmtId="0" fontId="12" fillId="2" borderId="33" xfId="0" applyFont="1" applyFill="1" applyBorder="1"/>
    <xf numFmtId="0" fontId="16" fillId="0" borderId="52" xfId="0" applyFont="1" applyFill="1" applyBorder="1" applyAlignment="1"/>
    <xf numFmtId="0" fontId="16" fillId="0" borderId="45" xfId="0" applyFont="1" applyFill="1" applyBorder="1" applyAlignment="1"/>
    <xf numFmtId="0" fontId="12" fillId="3" borderId="25" xfId="0" applyFont="1" applyFill="1" applyBorder="1" applyAlignment="1">
      <alignment horizontal="center"/>
    </xf>
    <xf numFmtId="0" fontId="12" fillId="2" borderId="50" xfId="0" applyFont="1" applyFill="1" applyBorder="1"/>
    <xf numFmtId="0" fontId="12" fillId="2" borderId="35" xfId="0" applyFont="1" applyFill="1" applyBorder="1"/>
    <xf numFmtId="0" fontId="16" fillId="0" borderId="0" xfId="0" applyFont="1"/>
    <xf numFmtId="0" fontId="12" fillId="0" borderId="2" xfId="0" applyFont="1" applyBorder="1"/>
    <xf numFmtId="0" fontId="12" fillId="0" borderId="0" xfId="0" applyFont="1" applyBorder="1"/>
    <xf numFmtId="0" fontId="12" fillId="0" borderId="11" xfId="0" applyFont="1" applyBorder="1"/>
    <xf numFmtId="0" fontId="12" fillId="0" borderId="3" xfId="0" applyFont="1" applyBorder="1"/>
    <xf numFmtId="0" fontId="16" fillId="0" borderId="5" xfId="0" applyFont="1" applyBorder="1"/>
    <xf numFmtId="0" fontId="16" fillId="3" borderId="6" xfId="0" applyFont="1" applyFill="1" applyBorder="1" applyAlignment="1">
      <alignment horizontal="center"/>
    </xf>
    <xf numFmtId="0" fontId="25" fillId="3" borderId="6" xfId="0" applyFont="1" applyFill="1" applyBorder="1"/>
    <xf numFmtId="0" fontId="25" fillId="0" borderId="0" xfId="0" applyFont="1" applyBorder="1" applyAlignment="1"/>
    <xf numFmtId="0" fontId="16" fillId="0" borderId="0" xfId="0" applyFont="1" applyFill="1" applyBorder="1"/>
    <xf numFmtId="0" fontId="16" fillId="0" borderId="2" xfId="0" applyFont="1" applyFill="1" applyBorder="1"/>
    <xf numFmtId="0" fontId="25" fillId="3" borderId="6" xfId="0" applyFont="1" applyFill="1" applyBorder="1" applyAlignment="1">
      <alignment horizontal="center"/>
    </xf>
    <xf numFmtId="0" fontId="12" fillId="2" borderId="37" xfId="0" applyFont="1" applyFill="1" applyBorder="1"/>
    <xf numFmtId="0" fontId="25" fillId="0" borderId="46" xfId="0" applyFont="1" applyFill="1" applyBorder="1" applyAlignment="1">
      <alignment horizontal="center"/>
    </xf>
    <xf numFmtId="0" fontId="25" fillId="0" borderId="32" xfId="0" applyFont="1" applyFill="1" applyBorder="1" applyAlignment="1">
      <alignment horizontal="center"/>
    </xf>
    <xf numFmtId="0" fontId="12" fillId="2" borderId="11" xfId="0" applyFont="1" applyFill="1" applyBorder="1"/>
    <xf numFmtId="0" fontId="12" fillId="0" borderId="19" xfId="0" applyFont="1" applyBorder="1"/>
    <xf numFmtId="0" fontId="12" fillId="0" borderId="25" xfId="0" applyFont="1" applyBorder="1"/>
    <xf numFmtId="0" fontId="16" fillId="3" borderId="8" xfId="0" applyFont="1" applyFill="1" applyBorder="1" applyAlignment="1">
      <alignment horizontal="center"/>
    </xf>
    <xf numFmtId="0" fontId="16" fillId="0" borderId="42" xfId="0" applyFont="1" applyFill="1" applyBorder="1"/>
    <xf numFmtId="0" fontId="16" fillId="0" borderId="38" xfId="0" applyFont="1" applyFill="1" applyBorder="1"/>
    <xf numFmtId="0" fontId="16" fillId="0" borderId="47" xfId="0" applyFont="1" applyFill="1" applyBorder="1"/>
    <xf numFmtId="0" fontId="16" fillId="0" borderId="33" xfId="0" applyFont="1" applyFill="1" applyBorder="1"/>
    <xf numFmtId="0" fontId="16" fillId="0" borderId="34" xfId="0" applyFont="1" applyFill="1" applyBorder="1"/>
    <xf numFmtId="0" fontId="16" fillId="0" borderId="45" xfId="0" applyFont="1" applyFill="1" applyBorder="1"/>
    <xf numFmtId="0" fontId="12" fillId="0" borderId="26" xfId="0" applyFont="1" applyBorder="1"/>
    <xf numFmtId="0" fontId="12" fillId="0" borderId="46" xfId="0" applyFont="1" applyBorder="1"/>
    <xf numFmtId="0" fontId="12" fillId="0" borderId="44" xfId="0" applyFont="1" applyBorder="1"/>
    <xf numFmtId="0" fontId="12" fillId="0" borderId="47" xfId="0" applyFont="1" applyBorder="1"/>
    <xf numFmtId="0" fontId="16" fillId="0" borderId="32" xfId="0" applyFont="1" applyBorder="1"/>
    <xf numFmtId="0" fontId="16" fillId="0" borderId="43" xfId="0" applyFont="1" applyBorder="1"/>
    <xf numFmtId="0" fontId="12" fillId="0" borderId="11" xfId="0" applyFont="1" applyFill="1" applyBorder="1"/>
    <xf numFmtId="0" fontId="12" fillId="0" borderId="9" xfId="0" applyFont="1" applyFill="1" applyBorder="1"/>
    <xf numFmtId="0" fontId="12" fillId="0" borderId="51" xfId="0" applyFont="1" applyFill="1" applyBorder="1"/>
    <xf numFmtId="0" fontId="12" fillId="0" borderId="38" xfId="0" applyFont="1" applyFill="1" applyBorder="1"/>
    <xf numFmtId="0" fontId="12" fillId="0" borderId="34" xfId="0" applyFont="1" applyFill="1" applyBorder="1"/>
    <xf numFmtId="0" fontId="12" fillId="0" borderId="47" xfId="0" applyFont="1" applyFill="1" applyBorder="1"/>
    <xf numFmtId="0" fontId="12" fillId="0" borderId="33" xfId="0" applyFont="1" applyFill="1" applyBorder="1"/>
    <xf numFmtId="0" fontId="12" fillId="0" borderId="49" xfId="0" applyFont="1" applyFill="1" applyBorder="1"/>
    <xf numFmtId="0" fontId="12" fillId="0" borderId="37" xfId="0" applyFont="1" applyFill="1" applyBorder="1"/>
    <xf numFmtId="0" fontId="12" fillId="0" borderId="29" xfId="0" applyFont="1" applyBorder="1"/>
    <xf numFmtId="0" fontId="12" fillId="0" borderId="42" xfId="0" applyFont="1" applyBorder="1"/>
    <xf numFmtId="0" fontId="12" fillId="0" borderId="38" xfId="0" applyFont="1" applyBorder="1"/>
    <xf numFmtId="0" fontId="12" fillId="0" borderId="49" xfId="0" applyFont="1" applyBorder="1"/>
    <xf numFmtId="0" fontId="12" fillId="0" borderId="37" xfId="0" applyFont="1" applyBorder="1"/>
    <xf numFmtId="0" fontId="12" fillId="0" borderId="30" xfId="0" applyFont="1" applyBorder="1"/>
    <xf numFmtId="0" fontId="12" fillId="0" borderId="51" xfId="0" applyFont="1" applyBorder="1"/>
    <xf numFmtId="0" fontId="12" fillId="0" borderId="35" xfId="0" applyFont="1" applyBorder="1"/>
    <xf numFmtId="0" fontId="12" fillId="0" borderId="33" xfId="0" applyFont="1" applyBorder="1"/>
    <xf numFmtId="0" fontId="12" fillId="0" borderId="34" xfId="0" applyFont="1" applyBorder="1"/>
    <xf numFmtId="0" fontId="12" fillId="0" borderId="50" xfId="0" applyFont="1" applyBorder="1"/>
    <xf numFmtId="0" fontId="12" fillId="0" borderId="35" xfId="0" applyFont="1" applyFill="1" applyBorder="1"/>
    <xf numFmtId="0" fontId="12" fillId="0" borderId="3" xfId="0" applyFont="1" applyFill="1" applyBorder="1"/>
    <xf numFmtId="0" fontId="16" fillId="3" borderId="25" xfId="0" applyFont="1" applyFill="1" applyBorder="1" applyAlignment="1">
      <alignment horizontal="center"/>
    </xf>
    <xf numFmtId="0" fontId="12" fillId="0" borderId="8" xfId="0" applyFont="1" applyBorder="1"/>
    <xf numFmtId="0" fontId="17" fillId="0" borderId="29" xfId="0" applyFont="1" applyBorder="1" applyAlignment="1">
      <alignment horizontal="right"/>
    </xf>
    <xf numFmtId="0" fontId="17" fillId="0" borderId="30" xfId="0" applyFont="1" applyBorder="1" applyAlignment="1">
      <alignment horizontal="right"/>
    </xf>
    <xf numFmtId="0" fontId="17" fillId="0" borderId="28" xfId="0" applyFont="1" applyBorder="1" applyAlignment="1">
      <alignment horizontal="right"/>
    </xf>
    <xf numFmtId="0" fontId="17" fillId="0" borderId="10" xfId="0" applyFont="1" applyBorder="1" applyAlignment="1">
      <alignment horizontal="right"/>
    </xf>
    <xf numFmtId="0" fontId="17" fillId="0" borderId="29" xfId="0" applyFont="1" applyFill="1" applyBorder="1"/>
    <xf numFmtId="0" fontId="17" fillId="0" borderId="50" xfId="0" applyFont="1" applyFill="1" applyBorder="1"/>
    <xf numFmtId="0" fontId="20" fillId="0" borderId="1" xfId="0" applyFont="1" applyBorder="1"/>
    <xf numFmtId="0" fontId="20" fillId="0" borderId="3" xfId="0" applyFont="1" applyBorder="1"/>
    <xf numFmtId="0" fontId="20" fillId="0" borderId="25" xfId="0" applyFont="1" applyBorder="1"/>
    <xf numFmtId="0" fontId="20" fillId="0" borderId="5" xfId="0" applyFont="1" applyBorder="1"/>
    <xf numFmtId="0" fontId="20" fillId="0" borderId="31" xfId="0" applyFont="1" applyBorder="1" applyAlignment="1">
      <alignment horizontal="center" vertical="center" wrapText="1"/>
    </xf>
    <xf numFmtId="0" fontId="20" fillId="0" borderId="8" xfId="0" applyFont="1" applyBorder="1"/>
    <xf numFmtId="0" fontId="20" fillId="0" borderId="39" xfId="0" applyFon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5" fillId="3" borderId="8" xfId="0" applyFont="1" applyFill="1" applyBorder="1" applyAlignment="1">
      <alignment horizontal="center"/>
    </xf>
    <xf numFmtId="0" fontId="18" fillId="3" borderId="7" xfId="0" applyFont="1" applyFill="1" applyBorder="1" applyAlignment="1">
      <alignment horizontal="center"/>
    </xf>
    <xf numFmtId="0" fontId="18" fillId="3" borderId="25" xfId="0" applyFont="1" applyFill="1" applyBorder="1" applyAlignment="1">
      <alignment horizontal="center"/>
    </xf>
    <xf numFmtId="0" fontId="13" fillId="0" borderId="33" xfId="0" applyFont="1" applyBorder="1"/>
    <xf numFmtId="0" fontId="22" fillId="3" borderId="7" xfId="0" applyFont="1" applyFill="1" applyBorder="1" applyAlignment="1">
      <alignment horizontal="center" vertical="center"/>
    </xf>
    <xf numFmtId="0" fontId="16" fillId="2" borderId="4" xfId="0" applyFont="1" applyFill="1" applyBorder="1"/>
    <xf numFmtId="0" fontId="16" fillId="0" borderId="52" xfId="0" applyFont="1" applyBorder="1"/>
    <xf numFmtId="0" fontId="12" fillId="2" borderId="4" xfId="0" applyFont="1" applyFill="1" applyBorder="1"/>
    <xf numFmtId="0" fontId="12" fillId="0" borderId="52" xfId="0" applyFont="1" applyBorder="1"/>
    <xf numFmtId="0" fontId="12" fillId="2" borderId="31" xfId="0" applyFont="1" applyFill="1" applyBorder="1"/>
    <xf numFmtId="1" fontId="17" fillId="0" borderId="29" xfId="0" applyNumberFormat="1" applyFont="1" applyBorder="1"/>
    <xf numFmtId="0" fontId="16" fillId="0" borderId="34" xfId="0" applyFont="1" applyFill="1" applyBorder="1" applyAlignment="1"/>
    <xf numFmtId="0" fontId="24" fillId="4" borderId="6" xfId="0" applyFont="1" applyFill="1" applyBorder="1" applyAlignment="1"/>
    <xf numFmtId="0" fontId="24" fillId="4" borderId="7" xfId="0" applyFont="1" applyFill="1" applyBorder="1" applyAlignment="1"/>
    <xf numFmtId="0" fontId="24" fillId="4" borderId="53" xfId="0" applyFont="1" applyFill="1" applyBorder="1" applyAlignment="1"/>
    <xf numFmtId="0" fontId="17" fillId="0" borderId="4" xfId="0" applyFont="1" applyFill="1" applyBorder="1"/>
    <xf numFmtId="0" fontId="16" fillId="0" borderId="42" xfId="0" applyFont="1" applyFill="1" applyBorder="1" applyAlignment="1"/>
    <xf numFmtId="0" fontId="16" fillId="0" borderId="34" xfId="0" applyFont="1" applyBorder="1"/>
    <xf numFmtId="0" fontId="17" fillId="0" borderId="0" xfId="0" applyFont="1" applyBorder="1"/>
    <xf numFmtId="0" fontId="25" fillId="4" borderId="7" xfId="0" applyFont="1" applyFill="1" applyBorder="1" applyAlignment="1">
      <alignment horizontal="center"/>
    </xf>
    <xf numFmtId="0" fontId="16" fillId="4" borderId="36" xfId="0" applyFont="1" applyFill="1" applyBorder="1"/>
    <xf numFmtId="0" fontId="16" fillId="0" borderId="49" xfId="0" applyFont="1" applyFill="1" applyBorder="1" applyAlignment="1"/>
    <xf numFmtId="0" fontId="17" fillId="0" borderId="30" xfId="0" applyFont="1" applyFill="1" applyBorder="1"/>
    <xf numFmtId="0" fontId="6" fillId="0" borderId="31" xfId="0" applyFont="1" applyBorder="1" applyAlignment="1">
      <alignment horizontal="center"/>
    </xf>
    <xf numFmtId="0" fontId="16" fillId="3" borderId="6" xfId="0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2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2" fontId="16" fillId="2" borderId="5" xfId="0" applyNumberFormat="1" applyFont="1" applyFill="1" applyBorder="1"/>
    <xf numFmtId="2" fontId="12" fillId="2" borderId="11" xfId="0" applyNumberFormat="1" applyFont="1" applyFill="1" applyBorder="1"/>
    <xf numFmtId="2" fontId="12" fillId="2" borderId="29" xfId="0" applyNumberFormat="1" applyFont="1" applyFill="1" applyBorder="1"/>
    <xf numFmtId="2" fontId="12" fillId="2" borderId="39" xfId="0" applyNumberFormat="1" applyFont="1" applyFill="1" applyBorder="1"/>
    <xf numFmtId="2" fontId="16" fillId="2" borderId="29" xfId="0" applyNumberFormat="1" applyFont="1" applyFill="1" applyBorder="1"/>
    <xf numFmtId="0" fontId="19" fillId="0" borderId="39" xfId="0" applyFont="1" applyBorder="1" applyAlignment="1">
      <alignment horizontal="right"/>
    </xf>
    <xf numFmtId="0" fontId="19" fillId="0" borderId="45" xfId="0" applyFont="1" applyBorder="1"/>
    <xf numFmtId="0" fontId="19" fillId="0" borderId="49" xfId="0" applyFont="1" applyBorder="1"/>
    <xf numFmtId="0" fontId="19" fillId="0" borderId="3" xfId="0" applyFont="1" applyBorder="1"/>
    <xf numFmtId="0" fontId="19" fillId="0" borderId="25" xfId="0" applyFont="1" applyBorder="1"/>
    <xf numFmtId="0" fontId="19" fillId="0" borderId="26" xfId="0" applyFont="1" applyBorder="1"/>
    <xf numFmtId="0" fontId="19" fillId="0" borderId="44" xfId="0" applyFont="1" applyBorder="1"/>
    <xf numFmtId="0" fontId="19" fillId="0" borderId="46" xfId="0" applyFont="1" applyBorder="1"/>
    <xf numFmtId="0" fontId="19" fillId="0" borderId="32" xfId="0" applyFont="1" applyBorder="1"/>
    <xf numFmtId="0" fontId="3" fillId="0" borderId="55" xfId="0" applyFont="1" applyBorder="1"/>
    <xf numFmtId="0" fontId="19" fillId="0" borderId="33" xfId="0" applyFont="1" applyBorder="1" applyAlignment="1">
      <alignment horizontal="left"/>
    </xf>
    <xf numFmtId="0" fontId="3" fillId="0" borderId="32" xfId="0" applyFont="1" applyBorder="1" applyAlignment="1">
      <alignment horizontal="left"/>
    </xf>
    <xf numFmtId="0" fontId="3" fillId="0" borderId="33" xfId="0" applyFont="1" applyBorder="1" applyAlignment="1">
      <alignment horizontal="left"/>
    </xf>
    <xf numFmtId="0" fontId="3" fillId="0" borderId="5" xfId="0" applyFont="1" applyBorder="1"/>
    <xf numFmtId="0" fontId="20" fillId="0" borderId="2" xfId="0" applyFont="1" applyBorder="1"/>
    <xf numFmtId="0" fontId="3" fillId="2" borderId="28" xfId="0" applyFont="1" applyFill="1" applyBorder="1" applyAlignment="1">
      <alignment horizontal="center"/>
    </xf>
    <xf numFmtId="0" fontId="3" fillId="2" borderId="29" xfId="0" applyFont="1" applyFill="1" applyBorder="1" applyAlignment="1">
      <alignment horizontal="center"/>
    </xf>
    <xf numFmtId="0" fontId="3" fillId="2" borderId="39" xfId="0" applyFont="1" applyFill="1" applyBorder="1" applyAlignment="1">
      <alignment horizontal="center"/>
    </xf>
    <xf numFmtId="0" fontId="16" fillId="0" borderId="29" xfId="0" applyFont="1" applyFill="1" applyBorder="1" applyAlignment="1">
      <alignment horizontal="left"/>
    </xf>
    <xf numFmtId="0" fontId="16" fillId="0" borderId="42" xfId="0" applyFont="1" applyFill="1" applyBorder="1" applyAlignment="1">
      <alignment horizontal="left"/>
    </xf>
    <xf numFmtId="0" fontId="1" fillId="0" borderId="51" xfId="0" applyFont="1" applyBorder="1"/>
    <xf numFmtId="0" fontId="1" fillId="0" borderId="38" xfId="0" applyFont="1" applyBorder="1"/>
    <xf numFmtId="0" fontId="13" fillId="0" borderId="44" xfId="0" applyFont="1" applyBorder="1"/>
    <xf numFmtId="0" fontId="13" fillId="0" borderId="52" xfId="0" applyFont="1" applyBorder="1"/>
    <xf numFmtId="0" fontId="9" fillId="0" borderId="47" xfId="0" applyFont="1" applyBorder="1"/>
    <xf numFmtId="0" fontId="9" fillId="0" borderId="33" xfId="0" applyFont="1" applyBorder="1"/>
    <xf numFmtId="0" fontId="9" fillId="0" borderId="11" xfId="0" applyFont="1" applyBorder="1"/>
    <xf numFmtId="0" fontId="9" fillId="0" borderId="1" xfId="0" applyFont="1" applyFill="1" applyBorder="1"/>
    <xf numFmtId="0" fontId="9" fillId="0" borderId="19" xfId="0" applyFont="1" applyFill="1" applyBorder="1"/>
    <xf numFmtId="0" fontId="9" fillId="0" borderId="44" xfId="0" applyFont="1" applyBorder="1"/>
    <xf numFmtId="0" fontId="9" fillId="0" borderId="45" xfId="0" applyFont="1" applyBorder="1"/>
    <xf numFmtId="0" fontId="9" fillId="0" borderId="37" xfId="0" applyFont="1" applyBorder="1"/>
    <xf numFmtId="0" fontId="9" fillId="0" borderId="51" xfId="0" applyFont="1" applyBorder="1"/>
    <xf numFmtId="0" fontId="0" fillId="0" borderId="7" xfId="0" applyBorder="1" applyAlignment="1">
      <alignment horizontal="center"/>
    </xf>
    <xf numFmtId="0" fontId="27" fillId="0" borderId="6" xfId="0" applyFont="1" applyFill="1" applyBorder="1" applyAlignment="1">
      <alignment horizontal="center"/>
    </xf>
    <xf numFmtId="0" fontId="28" fillId="0" borderId="6" xfId="0" applyFont="1" applyFill="1" applyBorder="1" applyAlignment="1">
      <alignment horizontal="center"/>
    </xf>
    <xf numFmtId="0" fontId="28" fillId="0" borderId="7" xfId="0" applyFont="1" applyFill="1" applyBorder="1" applyAlignment="1">
      <alignment horizontal="center"/>
    </xf>
    <xf numFmtId="0" fontId="24" fillId="0" borderId="0" xfId="0" applyFont="1" applyBorder="1"/>
    <xf numFmtId="0" fontId="16" fillId="3" borderId="0" xfId="0" applyFont="1" applyFill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0" fontId="19" fillId="2" borderId="29" xfId="0" applyFont="1" applyFill="1" applyBorder="1" applyAlignment="1">
      <alignment horizontal="right"/>
    </xf>
    <xf numFmtId="0" fontId="19" fillId="2" borderId="30" xfId="0" applyFont="1" applyFill="1" applyBorder="1" applyAlignment="1">
      <alignment horizontal="right"/>
    </xf>
    <xf numFmtId="0" fontId="16" fillId="2" borderId="10" xfId="0" applyFont="1" applyFill="1" applyBorder="1"/>
    <xf numFmtId="2" fontId="16" fillId="2" borderId="38" xfId="0" applyNumberFormat="1" applyFont="1" applyFill="1" applyBorder="1"/>
    <xf numFmtId="2" fontId="16" fillId="2" borderId="33" xfId="0" applyNumberFormat="1" applyFont="1" applyFill="1" applyBorder="1"/>
    <xf numFmtId="2" fontId="16" fillId="2" borderId="35" xfId="0" applyNumberFormat="1" applyFont="1" applyFill="1" applyBorder="1"/>
    <xf numFmtId="2" fontId="16" fillId="2" borderId="39" xfId="0" applyNumberFormat="1" applyFont="1" applyFill="1" applyBorder="1"/>
    <xf numFmtId="2" fontId="16" fillId="5" borderId="4" xfId="0" applyNumberFormat="1" applyFont="1" applyFill="1" applyBorder="1"/>
    <xf numFmtId="2" fontId="16" fillId="5" borderId="29" xfId="0" applyNumberFormat="1" applyFont="1" applyFill="1" applyBorder="1"/>
    <xf numFmtId="2" fontId="16" fillId="5" borderId="10" xfId="0" applyNumberFormat="1" applyFont="1" applyFill="1" applyBorder="1"/>
    <xf numFmtId="2" fontId="16" fillId="5" borderId="28" xfId="0" applyNumberFormat="1" applyFont="1" applyFill="1" applyBorder="1"/>
    <xf numFmtId="2" fontId="16" fillId="5" borderId="30" xfId="0" applyNumberFormat="1" applyFont="1" applyFill="1" applyBorder="1"/>
    <xf numFmtId="0" fontId="16" fillId="0" borderId="24" xfId="0" applyFont="1" applyBorder="1"/>
    <xf numFmtId="0" fontId="16" fillId="0" borderId="56" xfId="0" applyFont="1" applyBorder="1"/>
    <xf numFmtId="0" fontId="16" fillId="0" borderId="27" xfId="0" applyFont="1" applyBorder="1"/>
    <xf numFmtId="0" fontId="16" fillId="0" borderId="6" xfId="0" applyFont="1" applyBorder="1" applyAlignment="1"/>
    <xf numFmtId="0" fontId="12" fillId="0" borderId="7" xfId="0" applyFont="1" applyBorder="1" applyAlignment="1"/>
    <xf numFmtId="0" fontId="25" fillId="3" borderId="6" xfId="0" applyFont="1" applyFill="1" applyBorder="1" applyAlignment="1"/>
    <xf numFmtId="0" fontId="16" fillId="0" borderId="7" xfId="0" applyFont="1" applyBorder="1" applyAlignment="1">
      <alignment horizontal="center"/>
    </xf>
    <xf numFmtId="1" fontId="16" fillId="0" borderId="31" xfId="0" applyNumberFormat="1" applyFont="1" applyBorder="1" applyAlignment="1">
      <alignment horizontal="right"/>
    </xf>
    <xf numFmtId="0" fontId="0" fillId="5" borderId="38" xfId="0" applyFill="1" applyBorder="1" applyAlignment="1"/>
    <xf numFmtId="0" fontId="16" fillId="5" borderId="4" xfId="0" applyFont="1" applyFill="1" applyBorder="1"/>
    <xf numFmtId="0" fontId="16" fillId="5" borderId="10" xfId="0" applyFont="1" applyFill="1" applyBorder="1"/>
    <xf numFmtId="0" fontId="16" fillId="5" borderId="29" xfId="0" applyFont="1" applyFill="1" applyBorder="1"/>
    <xf numFmtId="0" fontId="20" fillId="0" borderId="46" xfId="0" applyFont="1" applyBorder="1" applyAlignment="1"/>
    <xf numFmtId="0" fontId="20" fillId="0" borderId="32" xfId="0" applyFont="1" applyBorder="1" applyAlignment="1"/>
    <xf numFmtId="0" fontId="20" fillId="0" borderId="47" xfId="0" applyFont="1" applyBorder="1" applyAlignment="1"/>
    <xf numFmtId="0" fontId="20" fillId="0" borderId="33" xfId="0" applyFont="1" applyBorder="1" applyAlignment="1"/>
    <xf numFmtId="0" fontId="20" fillId="0" borderId="44" xfId="0" applyFont="1" applyBorder="1" applyAlignment="1"/>
    <xf numFmtId="0" fontId="20" fillId="0" borderId="48" xfId="0" applyFont="1" applyBorder="1" applyAlignment="1"/>
    <xf numFmtId="0" fontId="20" fillId="0" borderId="34" xfId="0" applyFont="1" applyBorder="1" applyAlignment="1"/>
    <xf numFmtId="0" fontId="19" fillId="0" borderId="50" xfId="0" applyFont="1" applyBorder="1" applyAlignment="1">
      <alignment horizontal="right" vertical="top"/>
    </xf>
    <xf numFmtId="0" fontId="19" fillId="0" borderId="35" xfId="0" applyFont="1" applyBorder="1" applyAlignment="1">
      <alignment horizontal="right" vertical="top"/>
    </xf>
    <xf numFmtId="0" fontId="0" fillId="5" borderId="34" xfId="0" applyFill="1" applyBorder="1" applyAlignment="1">
      <alignment horizontal="left"/>
    </xf>
    <xf numFmtId="2" fontId="16" fillId="2" borderId="32" xfId="0" applyNumberFormat="1" applyFont="1" applyFill="1" applyBorder="1"/>
    <xf numFmtId="2" fontId="12" fillId="2" borderId="50" xfId="0" applyNumberFormat="1" applyFont="1" applyFill="1" applyBorder="1"/>
    <xf numFmtId="2" fontId="12" fillId="2" borderId="19" xfId="0" applyNumberFormat="1" applyFont="1" applyFill="1" applyBorder="1"/>
    <xf numFmtId="2" fontId="12" fillId="2" borderId="0" xfId="0" applyNumberFormat="1" applyFont="1" applyFill="1" applyBorder="1"/>
    <xf numFmtId="2" fontId="12" fillId="2" borderId="42" xfId="0" applyNumberFormat="1" applyFont="1" applyFill="1" applyBorder="1"/>
    <xf numFmtId="2" fontId="16" fillId="5" borderId="39" xfId="0" applyNumberFormat="1" applyFont="1" applyFill="1" applyBorder="1"/>
    <xf numFmtId="0" fontId="0" fillId="0" borderId="7" xfId="0" applyFont="1" applyBorder="1"/>
    <xf numFmtId="0" fontId="17" fillId="0" borderId="10" xfId="0" applyFont="1" applyFill="1" applyBorder="1"/>
    <xf numFmtId="2" fontId="12" fillId="2" borderId="35" xfId="0" applyNumberFormat="1" applyFont="1" applyFill="1" applyBorder="1"/>
    <xf numFmtId="0" fontId="17" fillId="0" borderId="1" xfId="0" applyFont="1" applyFill="1" applyBorder="1"/>
    <xf numFmtId="0" fontId="17" fillId="6" borderId="28" xfId="0" applyFont="1" applyFill="1" applyBorder="1"/>
    <xf numFmtId="0" fontId="17" fillId="6" borderId="35" xfId="0" applyFont="1" applyFill="1" applyBorder="1"/>
    <xf numFmtId="0" fontId="17" fillId="6" borderId="30" xfId="0" applyFont="1" applyFill="1" applyBorder="1"/>
    <xf numFmtId="0" fontId="12" fillId="0" borderId="44" xfId="0" applyFont="1" applyFill="1" applyBorder="1"/>
    <xf numFmtId="0" fontId="16" fillId="0" borderId="10" xfId="0" applyFont="1" applyFill="1" applyBorder="1"/>
    <xf numFmtId="2" fontId="12" fillId="2" borderId="28" xfId="0" applyNumberFormat="1" applyFont="1" applyFill="1" applyBorder="1"/>
    <xf numFmtId="2" fontId="12" fillId="2" borderId="30" xfId="0" applyNumberFormat="1" applyFont="1" applyFill="1" applyBorder="1"/>
    <xf numFmtId="2" fontId="12" fillId="2" borderId="31" xfId="0" applyNumberFormat="1" applyFont="1" applyFill="1" applyBorder="1"/>
    <xf numFmtId="2" fontId="12" fillId="2" borderId="10" xfId="0" applyNumberFormat="1" applyFont="1" applyFill="1" applyBorder="1"/>
    <xf numFmtId="2" fontId="16" fillId="5" borderId="50" xfId="0" applyNumberFormat="1" applyFont="1" applyFill="1" applyBorder="1"/>
    <xf numFmtId="2" fontId="16" fillId="5" borderId="35" xfId="0" applyNumberFormat="1" applyFont="1" applyFill="1" applyBorder="1"/>
    <xf numFmtId="0" fontId="12" fillId="0" borderId="1" xfId="0" applyFont="1" applyFill="1" applyBorder="1"/>
    <xf numFmtId="0" fontId="12" fillId="0" borderId="19" xfId="0" applyFont="1" applyFill="1" applyBorder="1"/>
    <xf numFmtId="2" fontId="12" fillId="2" borderId="32" xfId="0" applyNumberFormat="1" applyFont="1" applyFill="1" applyBorder="1"/>
    <xf numFmtId="2" fontId="16" fillId="5" borderId="31" xfId="0" applyNumberFormat="1" applyFont="1" applyFill="1" applyBorder="1"/>
    <xf numFmtId="0" fontId="16" fillId="0" borderId="4" xfId="0" applyFont="1" applyFill="1" applyBorder="1"/>
    <xf numFmtId="0" fontId="16" fillId="0" borderId="44" xfId="0" applyFont="1" applyFill="1" applyBorder="1"/>
    <xf numFmtId="0" fontId="20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 wrapText="1"/>
    </xf>
    <xf numFmtId="0" fontId="3" fillId="2" borderId="31" xfId="0" applyFont="1" applyFill="1" applyBorder="1"/>
    <xf numFmtId="0" fontId="16" fillId="0" borderId="1" xfId="0" applyFont="1" applyFill="1" applyBorder="1"/>
    <xf numFmtId="0" fontId="19" fillId="0" borderId="1" xfId="0" applyFont="1" applyFill="1" applyBorder="1"/>
    <xf numFmtId="0" fontId="16" fillId="0" borderId="4" xfId="0" applyFont="1" applyFill="1" applyBorder="1" applyAlignment="1">
      <alignment horizontal="center"/>
    </xf>
    <xf numFmtId="2" fontId="16" fillId="0" borderId="19" xfId="0" applyNumberFormat="1" applyFont="1" applyFill="1" applyBorder="1"/>
    <xf numFmtId="0" fontId="13" fillId="0" borderId="4" xfId="0" applyFont="1" applyFill="1" applyBorder="1"/>
    <xf numFmtId="0" fontId="19" fillId="0" borderId="44" xfId="0" applyFont="1" applyFill="1" applyBorder="1"/>
    <xf numFmtId="0" fontId="16" fillId="0" borderId="29" xfId="0" applyFont="1" applyFill="1" applyBorder="1" applyAlignment="1">
      <alignment horizontal="center"/>
    </xf>
    <xf numFmtId="2" fontId="16" fillId="0" borderId="47" xfId="0" applyNumberFormat="1" applyFont="1" applyFill="1" applyBorder="1"/>
    <xf numFmtId="0" fontId="13" fillId="0" borderId="29" xfId="0" applyFont="1" applyFill="1" applyBorder="1"/>
    <xf numFmtId="0" fontId="16" fillId="0" borderId="51" xfId="0" applyFont="1" applyFill="1" applyBorder="1"/>
    <xf numFmtId="0" fontId="19" fillId="0" borderId="51" xfId="0" applyFont="1" applyFill="1" applyBorder="1"/>
    <xf numFmtId="0" fontId="13" fillId="0" borderId="35" xfId="0" applyFont="1" applyFill="1" applyBorder="1"/>
    <xf numFmtId="0" fontId="16" fillId="0" borderId="52" xfId="0" applyFont="1" applyFill="1" applyBorder="1"/>
    <xf numFmtId="0" fontId="3" fillId="0" borderId="52" xfId="0" applyFont="1" applyFill="1" applyBorder="1"/>
    <xf numFmtId="0" fontId="16" fillId="0" borderId="50" xfId="0" applyFont="1" applyFill="1" applyBorder="1" applyAlignment="1">
      <alignment horizontal="center"/>
    </xf>
    <xf numFmtId="0" fontId="19" fillId="0" borderId="29" xfId="0" applyFont="1" applyFill="1" applyBorder="1" applyAlignment="1">
      <alignment horizontal="center"/>
    </xf>
    <xf numFmtId="0" fontId="19" fillId="0" borderId="9" xfId="0" applyFont="1" applyFill="1" applyBorder="1"/>
    <xf numFmtId="2" fontId="16" fillId="0" borderId="48" xfId="0" applyNumberFormat="1" applyFont="1" applyFill="1" applyBorder="1"/>
    <xf numFmtId="0" fontId="13" fillId="0" borderId="10" xfId="0" applyFont="1" applyFill="1" applyBorder="1"/>
    <xf numFmtId="0" fontId="19" fillId="0" borderId="45" xfId="0" applyFont="1" applyFill="1" applyBorder="1"/>
    <xf numFmtId="0" fontId="16" fillId="0" borderId="25" xfId="0" applyFont="1" applyFill="1" applyBorder="1" applyAlignment="1">
      <alignment horizontal="left"/>
    </xf>
    <xf numFmtId="0" fontId="16" fillId="0" borderId="30" xfId="0" applyFont="1" applyFill="1" applyBorder="1" applyAlignment="1">
      <alignment horizontal="center"/>
    </xf>
    <xf numFmtId="2" fontId="16" fillId="0" borderId="30" xfId="0" applyNumberFormat="1" applyFont="1" applyFill="1" applyBorder="1"/>
    <xf numFmtId="2" fontId="13" fillId="0" borderId="0" xfId="0" applyNumberFormat="1" applyFont="1"/>
    <xf numFmtId="2" fontId="16" fillId="2" borderId="30" xfId="0" applyNumberFormat="1" applyFont="1" applyFill="1" applyBorder="1"/>
    <xf numFmtId="0" fontId="13" fillId="0" borderId="0" xfId="0" applyFont="1" applyFill="1" applyBorder="1"/>
    <xf numFmtId="2" fontId="2" fillId="5" borderId="4" xfId="0" applyNumberFormat="1" applyFont="1" applyFill="1" applyBorder="1"/>
    <xf numFmtId="2" fontId="20" fillId="5" borderId="29" xfId="0" applyNumberFormat="1" applyFont="1" applyFill="1" applyBorder="1"/>
    <xf numFmtId="2" fontId="2" fillId="5" borderId="29" xfId="0" applyNumberFormat="1" applyFont="1" applyFill="1" applyBorder="1"/>
    <xf numFmtId="2" fontId="0" fillId="0" borderId="39" xfId="0" applyNumberFormat="1" applyBorder="1"/>
    <xf numFmtId="2" fontId="2" fillId="2" borderId="31" xfId="0" applyNumberFormat="1" applyFont="1" applyFill="1" applyBorder="1"/>
    <xf numFmtId="2" fontId="16" fillId="2" borderId="4" xfId="0" applyNumberFormat="1" applyFont="1" applyFill="1" applyBorder="1"/>
    <xf numFmtId="2" fontId="16" fillId="2" borderId="10" xfId="0" applyNumberFormat="1" applyFont="1" applyFill="1" applyBorder="1"/>
    <xf numFmtId="10" fontId="13" fillId="0" borderId="0" xfId="0" applyNumberFormat="1" applyFont="1"/>
    <xf numFmtId="1" fontId="13" fillId="0" borderId="0" xfId="0" applyNumberFormat="1" applyFont="1" applyBorder="1"/>
    <xf numFmtId="0" fontId="13" fillId="7" borderId="0" xfId="0" applyFont="1" applyFill="1"/>
    <xf numFmtId="0" fontId="12" fillId="5" borderId="39" xfId="0" applyFont="1" applyFill="1" applyBorder="1"/>
    <xf numFmtId="2" fontId="16" fillId="5" borderId="0" xfId="0" applyNumberFormat="1" applyFont="1" applyFill="1" applyBorder="1"/>
    <xf numFmtId="2" fontId="12" fillId="2" borderId="4" xfId="0" applyNumberFormat="1" applyFont="1" applyFill="1" applyBorder="1"/>
    <xf numFmtId="2" fontId="2" fillId="2" borderId="29" xfId="0" applyNumberFormat="1" applyFont="1" applyFill="1" applyBorder="1"/>
    <xf numFmtId="9" fontId="13" fillId="0" borderId="0" xfId="0" applyNumberFormat="1" applyFont="1"/>
    <xf numFmtId="0" fontId="13" fillId="7" borderId="0" xfId="0" applyFont="1" applyFill="1" applyBorder="1"/>
    <xf numFmtId="0" fontId="0" fillId="0" borderId="0" xfId="0" applyBorder="1" applyAlignment="1"/>
    <xf numFmtId="0" fontId="13" fillId="6" borderId="0" xfId="0" applyFont="1" applyFill="1" applyBorder="1"/>
    <xf numFmtId="2" fontId="26" fillId="0" borderId="4" xfId="0" applyNumberFormat="1" applyFont="1" applyBorder="1"/>
    <xf numFmtId="2" fontId="26" fillId="0" borderId="30" xfId="0" applyNumberFormat="1" applyFont="1" applyBorder="1"/>
    <xf numFmtId="0" fontId="6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/>
    </xf>
    <xf numFmtId="0" fontId="0" fillId="0" borderId="8" xfId="0" applyBorder="1" applyAlignment="1"/>
    <xf numFmtId="0" fontId="13" fillId="6" borderId="28" xfId="0" applyFont="1" applyFill="1" applyBorder="1"/>
    <xf numFmtId="0" fontId="13" fillId="6" borderId="29" xfId="0" applyFont="1" applyFill="1" applyBorder="1"/>
    <xf numFmtId="0" fontId="17" fillId="6" borderId="29" xfId="0" applyFont="1" applyFill="1" applyBorder="1"/>
    <xf numFmtId="0" fontId="13" fillId="6" borderId="30" xfId="0" applyFont="1" applyFill="1" applyBorder="1"/>
    <xf numFmtId="0" fontId="13" fillId="6" borderId="35" xfId="0" applyFont="1" applyFill="1" applyBorder="1"/>
    <xf numFmtId="0" fontId="13" fillId="6" borderId="50" xfId="0" applyFont="1" applyFill="1" applyBorder="1"/>
    <xf numFmtId="0" fontId="13" fillId="6" borderId="31" xfId="0" applyFont="1" applyFill="1" applyBorder="1"/>
    <xf numFmtId="0" fontId="13" fillId="6" borderId="0" xfId="0" applyFont="1" applyFill="1"/>
    <xf numFmtId="0" fontId="12" fillId="2" borderId="38" xfId="0" applyFont="1" applyFill="1" applyBorder="1"/>
    <xf numFmtId="0" fontId="12" fillId="6" borderId="5" xfId="0" applyFont="1" applyFill="1" applyBorder="1"/>
    <xf numFmtId="0" fontId="17" fillId="6" borderId="50" xfId="0" applyFont="1" applyFill="1" applyBorder="1"/>
    <xf numFmtId="0" fontId="17" fillId="6" borderId="31" xfId="0" applyFont="1" applyFill="1" applyBorder="1"/>
    <xf numFmtId="0" fontId="17" fillId="6" borderId="10" xfId="0" applyFont="1" applyFill="1" applyBorder="1"/>
    <xf numFmtId="0" fontId="17" fillId="6" borderId="0" xfId="0" applyFont="1" applyFill="1"/>
    <xf numFmtId="0" fontId="17" fillId="6" borderId="4" xfId="0" applyFont="1" applyFill="1" applyBorder="1"/>
    <xf numFmtId="0" fontId="17" fillId="6" borderId="39" xfId="0" applyFont="1" applyFill="1" applyBorder="1"/>
    <xf numFmtId="0" fontId="0" fillId="6" borderId="0" xfId="0" applyFill="1"/>
    <xf numFmtId="0" fontId="13" fillId="7" borderId="47" xfId="0" applyFont="1" applyFill="1" applyBorder="1"/>
    <xf numFmtId="165" fontId="13" fillId="0" borderId="0" xfId="0" applyNumberFormat="1" applyFont="1"/>
    <xf numFmtId="0" fontId="29" fillId="0" borderId="8" xfId="0" applyFont="1" applyBorder="1"/>
    <xf numFmtId="0" fontId="29" fillId="2" borderId="31" xfId="0" applyFont="1" applyFill="1" applyBorder="1" applyAlignment="1">
      <alignment horizontal="center"/>
    </xf>
    <xf numFmtId="0" fontId="20" fillId="0" borderId="44" xfId="0" applyFont="1" applyFill="1" applyBorder="1" applyAlignment="1">
      <alignment horizontal="right"/>
    </xf>
    <xf numFmtId="0" fontId="4" fillId="0" borderId="47" xfId="0" applyFont="1" applyFill="1" applyBorder="1" applyAlignment="1">
      <alignment horizontal="right"/>
    </xf>
    <xf numFmtId="0" fontId="4" fillId="0" borderId="33" xfId="0" applyFont="1" applyFill="1" applyBorder="1" applyAlignment="1">
      <alignment horizontal="right"/>
    </xf>
    <xf numFmtId="0" fontId="16" fillId="0" borderId="17" xfId="0" applyFont="1" applyBorder="1"/>
    <xf numFmtId="0" fontId="16" fillId="0" borderId="18" xfId="0" applyFont="1" applyBorder="1"/>
    <xf numFmtId="0" fontId="6" fillId="0" borderId="28" xfId="0" applyFont="1" applyBorder="1" applyAlignment="1">
      <alignment horizontal="center" vertical="center"/>
    </xf>
    <xf numFmtId="0" fontId="16" fillId="0" borderId="19" xfId="0" applyFont="1" applyFill="1" applyBorder="1"/>
    <xf numFmtId="0" fontId="6" fillId="0" borderId="48" xfId="0" applyFont="1" applyFill="1" applyBorder="1"/>
    <xf numFmtId="0" fontId="19" fillId="0" borderId="49" xfId="0" applyFont="1" applyFill="1" applyBorder="1"/>
    <xf numFmtId="0" fontId="4" fillId="0" borderId="44" xfId="0" applyFont="1" applyFill="1" applyBorder="1" applyAlignment="1">
      <alignment horizontal="right"/>
    </xf>
    <xf numFmtId="0" fontId="16" fillId="0" borderId="3" xfId="0" applyFont="1" applyFill="1" applyBorder="1" applyAlignment="1">
      <alignment horizontal="left"/>
    </xf>
    <xf numFmtId="0" fontId="16" fillId="0" borderId="5" xfId="0" applyFont="1" applyFill="1" applyBorder="1" applyAlignment="1">
      <alignment horizontal="left"/>
    </xf>
    <xf numFmtId="0" fontId="20" fillId="0" borderId="9" xfId="0" applyFont="1" applyBorder="1" applyAlignment="1"/>
    <xf numFmtId="165" fontId="21" fillId="0" borderId="0" xfId="0" applyNumberFormat="1" applyFont="1"/>
    <xf numFmtId="2" fontId="12" fillId="6" borderId="39" xfId="0" applyNumberFormat="1" applyFont="1" applyFill="1" applyBorder="1"/>
    <xf numFmtId="0" fontId="24" fillId="4" borderId="3" xfId="0" applyFont="1" applyFill="1" applyBorder="1" applyAlignment="1"/>
    <xf numFmtId="0" fontId="24" fillId="4" borderId="25" xfId="0" applyFont="1" applyFill="1" applyBorder="1" applyAlignment="1"/>
    <xf numFmtId="0" fontId="16" fillId="4" borderId="41" xfId="0" applyFont="1" applyFill="1" applyBorder="1"/>
    <xf numFmtId="0" fontId="16" fillId="0" borderId="6" xfId="0" applyFont="1" applyFill="1" applyBorder="1" applyAlignment="1"/>
    <xf numFmtId="0" fontId="16" fillId="0" borderId="8" xfId="0" applyFont="1" applyFill="1" applyBorder="1" applyAlignment="1"/>
    <xf numFmtId="0" fontId="12" fillId="0" borderId="32" xfId="0" applyFont="1" applyBorder="1"/>
    <xf numFmtId="0" fontId="16" fillId="0" borderId="37" xfId="0" applyFont="1" applyFill="1" applyBorder="1" applyAlignment="1"/>
    <xf numFmtId="0" fontId="20" fillId="0" borderId="15" xfId="0" applyFont="1" applyBorder="1"/>
    <xf numFmtId="0" fontId="20" fillId="0" borderId="13" xfId="0" applyFont="1" applyBorder="1"/>
    <xf numFmtId="0" fontId="20" fillId="0" borderId="22" xfId="0" applyFont="1" applyBorder="1"/>
    <xf numFmtId="0" fontId="20" fillId="0" borderId="56" xfId="0" applyFont="1" applyBorder="1"/>
    <xf numFmtId="0" fontId="16" fillId="2" borderId="34" xfId="0" applyFont="1" applyFill="1" applyBorder="1"/>
    <xf numFmtId="0" fontId="16" fillId="0" borderId="51" xfId="0" applyFont="1" applyBorder="1" applyAlignment="1"/>
    <xf numFmtId="0" fontId="0" fillId="0" borderId="38" xfId="0" applyBorder="1" applyAlignment="1"/>
    <xf numFmtId="0" fontId="12" fillId="0" borderId="7" xfId="0" applyFont="1" applyBorder="1"/>
    <xf numFmtId="0" fontId="16" fillId="0" borderId="6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center"/>
    </xf>
    <xf numFmtId="0" fontId="6" fillId="0" borderId="25" xfId="0" applyFont="1" applyFill="1" applyBorder="1" applyAlignment="1">
      <alignment horizontal="center"/>
    </xf>
    <xf numFmtId="0" fontId="16" fillId="3" borderId="9" xfId="0" applyFont="1" applyFill="1" applyBorder="1" applyAlignment="1">
      <alignment horizontal="center"/>
    </xf>
    <xf numFmtId="0" fontId="17" fillId="6" borderId="0" xfId="0" applyFont="1" applyFill="1" applyBorder="1"/>
    <xf numFmtId="0" fontId="12" fillId="2" borderId="25" xfId="0" applyFont="1" applyFill="1" applyBorder="1"/>
    <xf numFmtId="0" fontId="16" fillId="0" borderId="28" xfId="0" applyFont="1" applyBorder="1" applyAlignment="1">
      <alignment horizontal="center"/>
    </xf>
    <xf numFmtId="0" fontId="16" fillId="0" borderId="35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0" fontId="16" fillId="0" borderId="39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16" fillId="0" borderId="30" xfId="0" applyFont="1" applyBorder="1" applyAlignment="1">
      <alignment horizontal="center"/>
    </xf>
    <xf numFmtId="0" fontId="0" fillId="0" borderId="1" xfId="0" applyBorder="1"/>
    <xf numFmtId="0" fontId="16" fillId="0" borderId="4" xfId="0" applyFont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29" xfId="0" applyBorder="1" applyAlignment="1">
      <alignment vertical="top"/>
    </xf>
    <xf numFmtId="0" fontId="0" fillId="0" borderId="47" xfId="0" applyBorder="1" applyAlignment="1"/>
    <xf numFmtId="0" fontId="0" fillId="0" borderId="33" xfId="0" applyBorder="1" applyAlignment="1"/>
    <xf numFmtId="0" fontId="0" fillId="0" borderId="1" xfId="0" applyBorder="1" applyAlignment="1"/>
    <xf numFmtId="0" fontId="0" fillId="0" borderId="44" xfId="0" applyBorder="1" applyAlignment="1"/>
    <xf numFmtId="0" fontId="17" fillId="6" borderId="7" xfId="0" applyFont="1" applyFill="1" applyBorder="1"/>
    <xf numFmtId="0" fontId="0" fillId="0" borderId="4" xfId="0" applyBorder="1" applyAlignment="1"/>
    <xf numFmtId="0" fontId="0" fillId="0" borderId="29" xfId="0" applyBorder="1" applyAlignment="1"/>
    <xf numFmtId="0" fontId="0" fillId="0" borderId="10" xfId="0" applyBorder="1" applyAlignment="1"/>
    <xf numFmtId="0" fontId="12" fillId="0" borderId="6" xfId="0" applyFont="1" applyBorder="1"/>
    <xf numFmtId="0" fontId="0" fillId="0" borderId="0" xfId="0" applyFont="1" applyBorder="1"/>
    <xf numFmtId="2" fontId="0" fillId="0" borderId="4" xfId="0" applyNumberFormat="1" applyBorder="1"/>
    <xf numFmtId="0" fontId="20" fillId="0" borderId="45" xfId="0" applyFont="1" applyBorder="1"/>
    <xf numFmtId="0" fontId="12" fillId="0" borderId="1" xfId="0" applyFont="1" applyBorder="1" applyAlignment="1"/>
    <xf numFmtId="0" fontId="0" fillId="0" borderId="2" xfId="0" applyBorder="1" applyAlignment="1"/>
    <xf numFmtId="0" fontId="0" fillId="0" borderId="9" xfId="0" applyBorder="1" applyAlignment="1"/>
    <xf numFmtId="0" fontId="0" fillId="0" borderId="11" xfId="0" applyBorder="1" applyAlignment="1"/>
    <xf numFmtId="0" fontId="0" fillId="0" borderId="5" xfId="0" applyBorder="1" applyAlignment="1"/>
    <xf numFmtId="0" fontId="16" fillId="0" borderId="45" xfId="0" applyFont="1" applyFill="1" applyBorder="1" applyAlignment="1">
      <alignment horizontal="center"/>
    </xf>
    <xf numFmtId="0" fontId="16" fillId="0" borderId="37" xfId="0" applyFont="1" applyFill="1" applyBorder="1" applyAlignment="1">
      <alignment horizontal="center"/>
    </xf>
    <xf numFmtId="0" fontId="6" fillId="0" borderId="49" xfId="0" applyFont="1" applyFill="1" applyBorder="1" applyAlignment="1">
      <alignment horizontal="center"/>
    </xf>
    <xf numFmtId="0" fontId="15" fillId="3" borderId="7" xfId="0" applyFont="1" applyFill="1" applyBorder="1" applyAlignment="1">
      <alignment horizontal="center" vertical="center"/>
    </xf>
    <xf numFmtId="0" fontId="16" fillId="0" borderId="47" xfId="0" applyFont="1" applyFill="1" applyBorder="1" applyAlignment="1">
      <alignment horizontal="left"/>
    </xf>
    <xf numFmtId="0" fontId="16" fillId="0" borderId="33" xfId="0" applyFont="1" applyFill="1" applyBorder="1" applyAlignment="1">
      <alignment horizontal="left"/>
    </xf>
    <xf numFmtId="0" fontId="20" fillId="5" borderId="52" xfId="0" applyFont="1" applyFill="1" applyBorder="1" applyAlignment="1">
      <alignment horizontal="left"/>
    </xf>
    <xf numFmtId="0" fontId="20" fillId="5" borderId="51" xfId="0" applyFont="1" applyFill="1" applyBorder="1" applyAlignment="1">
      <alignment horizontal="left"/>
    </xf>
    <xf numFmtId="0" fontId="25" fillId="3" borderId="8" xfId="0" applyFont="1" applyFill="1" applyBorder="1" applyAlignment="1">
      <alignment horizontal="center" vertical="center"/>
    </xf>
    <xf numFmtId="0" fontId="15" fillId="3" borderId="25" xfId="0" applyFont="1" applyFill="1" applyBorder="1" applyAlignment="1">
      <alignment horizontal="center"/>
    </xf>
    <xf numFmtId="0" fontId="15" fillId="3" borderId="7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/>
    </xf>
    <xf numFmtId="0" fontId="16" fillId="0" borderId="8" xfId="0" applyFont="1" applyBorder="1"/>
    <xf numFmtId="0" fontId="16" fillId="0" borderId="3" xfId="0" applyFont="1" applyBorder="1" applyAlignment="1"/>
    <xf numFmtId="0" fontId="16" fillId="0" borderId="44" xfId="0" applyFont="1" applyFill="1" applyBorder="1" applyAlignment="1">
      <alignment horizontal="center"/>
    </xf>
    <xf numFmtId="0" fontId="16" fillId="0" borderId="33" xfId="0" applyFont="1" applyFill="1" applyBorder="1" applyAlignment="1">
      <alignment horizontal="center"/>
    </xf>
    <xf numFmtId="0" fontId="16" fillId="0" borderId="8" xfId="0" applyFont="1" applyFill="1" applyBorder="1" applyAlignment="1">
      <alignment horizontal="center"/>
    </xf>
    <xf numFmtId="0" fontId="16" fillId="0" borderId="51" xfId="0" applyFont="1" applyFill="1" applyBorder="1" applyAlignment="1">
      <alignment horizontal="center"/>
    </xf>
    <xf numFmtId="0" fontId="16" fillId="0" borderId="38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0" fillId="0" borderId="0" xfId="0" applyBorder="1" applyAlignment="1"/>
    <xf numFmtId="0" fontId="16" fillId="0" borderId="47" xfId="0" applyFont="1" applyFill="1" applyBorder="1" applyAlignment="1">
      <alignment horizontal="center"/>
    </xf>
    <xf numFmtId="0" fontId="16" fillId="0" borderId="46" xfId="0" applyFont="1" applyFill="1" applyBorder="1" applyAlignment="1">
      <alignment horizontal="center"/>
    </xf>
    <xf numFmtId="0" fontId="16" fillId="0" borderId="38" xfId="0" applyFont="1" applyFill="1" applyBorder="1" applyAlignment="1">
      <alignment horizontal="left"/>
    </xf>
    <xf numFmtId="0" fontId="16" fillId="0" borderId="49" xfId="0" applyFont="1" applyFill="1" applyBorder="1" applyAlignment="1">
      <alignment horizontal="center"/>
    </xf>
    <xf numFmtId="0" fontId="16" fillId="0" borderId="37" xfId="0" applyFont="1" applyFill="1" applyBorder="1" applyAlignment="1">
      <alignment horizontal="left"/>
    </xf>
    <xf numFmtId="0" fontId="16" fillId="0" borderId="32" xfId="0" applyFont="1" applyFill="1" applyBorder="1" applyAlignment="1">
      <alignment horizontal="left"/>
    </xf>
    <xf numFmtId="0" fontId="16" fillId="0" borderId="9" xfId="0" applyFont="1" applyFill="1" applyBorder="1" applyAlignment="1">
      <alignment horizontal="center"/>
    </xf>
    <xf numFmtId="0" fontId="16" fillId="0" borderId="48" xfId="0" applyFont="1" applyFill="1" applyBorder="1" applyAlignment="1">
      <alignment horizontal="left"/>
    </xf>
    <xf numFmtId="0" fontId="16" fillId="0" borderId="34" xfId="0" applyFont="1" applyFill="1" applyBorder="1" applyAlignment="1">
      <alignment horizontal="left"/>
    </xf>
    <xf numFmtId="0" fontId="20" fillId="0" borderId="44" xfId="0" applyFont="1" applyFill="1" applyBorder="1" applyAlignment="1">
      <alignment horizontal="left"/>
    </xf>
    <xf numFmtId="0" fontId="20" fillId="0" borderId="47" xfId="0" applyFont="1" applyFill="1" applyBorder="1" applyAlignment="1">
      <alignment horizontal="left"/>
    </xf>
    <xf numFmtId="0" fontId="20" fillId="0" borderId="52" xfId="0" applyFont="1" applyFill="1" applyBorder="1" applyAlignment="1">
      <alignment horizontal="left"/>
    </xf>
    <xf numFmtId="0" fontId="20" fillId="0" borderId="48" xfId="0" applyFont="1" applyFill="1" applyBorder="1" applyAlignment="1">
      <alignment horizontal="left"/>
    </xf>
    <xf numFmtId="0" fontId="20" fillId="0" borderId="51" xfId="0" applyFont="1" applyFill="1" applyBorder="1" applyAlignment="1">
      <alignment horizontal="left"/>
    </xf>
    <xf numFmtId="0" fontId="20" fillId="0" borderId="42" xfId="0" applyFont="1" applyFill="1" applyBorder="1" applyAlignment="1">
      <alignment horizontal="left"/>
    </xf>
    <xf numFmtId="0" fontId="20" fillId="0" borderId="45" xfId="0" applyFont="1" applyFill="1" applyBorder="1" applyAlignment="1">
      <alignment horizontal="left"/>
    </xf>
    <xf numFmtId="0" fontId="16" fillId="0" borderId="1" xfId="0" applyFont="1" applyBorder="1"/>
    <xf numFmtId="0" fontId="16" fillId="0" borderId="2" xfId="0" applyFont="1" applyBorder="1"/>
    <xf numFmtId="0" fontId="16" fillId="0" borderId="45" xfId="0" applyFont="1" applyBorder="1"/>
    <xf numFmtId="0" fontId="16" fillId="0" borderId="37" xfId="0" applyFont="1" applyBorder="1"/>
    <xf numFmtId="0" fontId="19" fillId="0" borderId="35" xfId="0" applyFont="1" applyBorder="1" applyAlignment="1">
      <alignment horizontal="right"/>
    </xf>
    <xf numFmtId="0" fontId="0" fillId="0" borderId="19" xfId="0" applyBorder="1" applyAlignment="1"/>
    <xf numFmtId="0" fontId="19" fillId="0" borderId="35" xfId="0" applyFont="1" applyBorder="1"/>
    <xf numFmtId="0" fontId="20" fillId="2" borderId="28" xfId="0" applyFont="1" applyFill="1" applyBorder="1"/>
    <xf numFmtId="0" fontId="20" fillId="2" borderId="29" xfId="0" applyFont="1" applyFill="1" applyBorder="1"/>
    <xf numFmtId="0" fontId="20" fillId="2" borderId="30" xfId="0" applyFont="1" applyFill="1" applyBorder="1"/>
    <xf numFmtId="2" fontId="19" fillId="0" borderId="28" xfId="0" applyNumberFormat="1" applyFont="1" applyBorder="1"/>
    <xf numFmtId="2" fontId="19" fillId="0" borderId="35" xfId="0" applyNumberFormat="1" applyFont="1" applyBorder="1"/>
    <xf numFmtId="2" fontId="19" fillId="0" borderId="30" xfId="0" applyNumberFormat="1" applyFont="1" applyBorder="1"/>
    <xf numFmtId="164" fontId="19" fillId="0" borderId="28" xfId="0" applyNumberFormat="1" applyFont="1" applyBorder="1"/>
    <xf numFmtId="164" fontId="19" fillId="0" borderId="35" xfId="0" applyNumberFormat="1" applyFont="1" applyBorder="1"/>
    <xf numFmtId="164" fontId="19" fillId="0" borderId="30" xfId="0" applyNumberFormat="1" applyFont="1" applyBorder="1"/>
    <xf numFmtId="0" fontId="17" fillId="6" borderId="14" xfId="0" applyFont="1" applyFill="1" applyBorder="1"/>
    <xf numFmtId="0" fontId="6" fillId="0" borderId="1" xfId="0" applyFont="1" applyBorder="1"/>
    <xf numFmtId="0" fontId="6" fillId="0" borderId="19" xfId="0" applyFont="1" applyBorder="1"/>
    <xf numFmtId="0" fontId="17" fillId="6" borderId="12" xfId="0" applyFont="1" applyFill="1" applyBorder="1"/>
    <xf numFmtId="0" fontId="20" fillId="0" borderId="7" xfId="0" applyFont="1" applyBorder="1"/>
    <xf numFmtId="0" fontId="13" fillId="0" borderId="49" xfId="0" applyFont="1" applyBorder="1"/>
    <xf numFmtId="0" fontId="13" fillId="0" borderId="37" xfId="0" applyFont="1" applyBorder="1"/>
    <xf numFmtId="0" fontId="20" fillId="0" borderId="49" xfId="0" applyFont="1" applyBorder="1"/>
    <xf numFmtId="0" fontId="13" fillId="0" borderId="51" xfId="0" applyFont="1" applyBorder="1"/>
    <xf numFmtId="0" fontId="13" fillId="0" borderId="2" xfId="0" applyFont="1" applyBorder="1"/>
    <xf numFmtId="0" fontId="13" fillId="0" borderId="45" xfId="0" applyFont="1" applyBorder="1"/>
    <xf numFmtId="0" fontId="16" fillId="0" borderId="49" xfId="0" applyFont="1" applyFill="1" applyBorder="1" applyAlignment="1">
      <alignment horizontal="left"/>
    </xf>
    <xf numFmtId="0" fontId="20" fillId="0" borderId="49" xfId="0" applyFont="1" applyFill="1" applyBorder="1" applyAlignment="1">
      <alignment horizontal="left"/>
    </xf>
    <xf numFmtId="0" fontId="13" fillId="0" borderId="26" xfId="0" applyFont="1" applyBorder="1"/>
    <xf numFmtId="0" fontId="16" fillId="0" borderId="46" xfId="0" applyFont="1" applyFill="1" applyBorder="1" applyAlignment="1">
      <alignment horizontal="left"/>
    </xf>
    <xf numFmtId="0" fontId="20" fillId="0" borderId="26" xfId="0" applyFont="1" applyFill="1" applyBorder="1" applyAlignment="1">
      <alignment horizontal="left"/>
    </xf>
    <xf numFmtId="0" fontId="20" fillId="0" borderId="46" xfId="0" applyFont="1" applyFill="1" applyBorder="1" applyAlignment="1">
      <alignment horizontal="left"/>
    </xf>
    <xf numFmtId="0" fontId="13" fillId="0" borderId="6" xfId="0" applyFont="1" applyBorder="1"/>
    <xf numFmtId="0" fontId="16" fillId="0" borderId="7" xfId="0" applyFont="1" applyFill="1" applyBorder="1" applyAlignment="1">
      <alignment horizontal="left"/>
    </xf>
    <xf numFmtId="0" fontId="16" fillId="0" borderId="8" xfId="0" applyFont="1" applyFill="1" applyBorder="1" applyAlignment="1">
      <alignment horizontal="left"/>
    </xf>
    <xf numFmtId="0" fontId="20" fillId="0" borderId="6" xfId="0" applyFont="1" applyFill="1" applyBorder="1" applyAlignment="1">
      <alignment horizontal="left"/>
    </xf>
    <xf numFmtId="0" fontId="20" fillId="0" borderId="7" xfId="0" applyFont="1" applyFill="1" applyBorder="1" applyAlignment="1">
      <alignment horizontal="left"/>
    </xf>
    <xf numFmtId="0" fontId="17" fillId="6" borderId="54" xfId="0" applyFont="1" applyFill="1" applyBorder="1"/>
    <xf numFmtId="2" fontId="12" fillId="2" borderId="33" xfId="0" applyNumberFormat="1" applyFont="1" applyFill="1" applyBorder="1"/>
    <xf numFmtId="0" fontId="12" fillId="2" borderId="34" xfId="0" applyFont="1" applyFill="1" applyBorder="1"/>
    <xf numFmtId="2" fontId="12" fillId="2" borderId="37" xfId="0" applyNumberFormat="1" applyFont="1" applyFill="1" applyBorder="1"/>
    <xf numFmtId="0" fontId="12" fillId="2" borderId="8" xfId="0" applyFont="1" applyFill="1" applyBorder="1"/>
    <xf numFmtId="0" fontId="20" fillId="2" borderId="35" xfId="0" applyFont="1" applyFill="1" applyBorder="1"/>
    <xf numFmtId="0" fontId="19" fillId="0" borderId="10" xfId="0" applyFont="1" applyFill="1" applyBorder="1"/>
    <xf numFmtId="2" fontId="20" fillId="2" borderId="29" xfId="0" applyNumberFormat="1" applyFont="1" applyFill="1" applyBorder="1"/>
    <xf numFmtId="0" fontId="19" fillId="0" borderId="29" xfId="0" applyFont="1" applyFill="1" applyBorder="1"/>
    <xf numFmtId="0" fontId="19" fillId="0" borderId="31" xfId="0" applyFont="1" applyBorder="1"/>
    <xf numFmtId="0" fontId="20" fillId="0" borderId="8" xfId="0" applyFont="1" applyFill="1" applyBorder="1"/>
    <xf numFmtId="0" fontId="20" fillId="2" borderId="4" xfId="0" applyFont="1" applyFill="1" applyBorder="1"/>
    <xf numFmtId="0" fontId="20" fillId="2" borderId="50" xfId="0" applyFont="1" applyFill="1" applyBorder="1"/>
    <xf numFmtId="2" fontId="19" fillId="0" borderId="50" xfId="0" applyNumberFormat="1" applyFont="1" applyBorder="1"/>
    <xf numFmtId="2" fontId="19" fillId="0" borderId="29" xfId="0" applyNumberFormat="1" applyFont="1" applyBorder="1"/>
    <xf numFmtId="2" fontId="19" fillId="0" borderId="10" xfId="0" applyNumberFormat="1" applyFont="1" applyBorder="1"/>
    <xf numFmtId="2" fontId="19" fillId="0" borderId="31" xfId="0" applyNumberFormat="1" applyFont="1" applyBorder="1"/>
    <xf numFmtId="0" fontId="20" fillId="2" borderId="31" xfId="0" applyFont="1" applyFill="1" applyBorder="1"/>
    <xf numFmtId="2" fontId="19" fillId="0" borderId="39" xfId="0" applyNumberFormat="1" applyFont="1" applyBorder="1"/>
    <xf numFmtId="2" fontId="20" fillId="2" borderId="30" xfId="0" applyNumberFormat="1" applyFont="1" applyFill="1" applyBorder="1"/>
    <xf numFmtId="164" fontId="19" fillId="0" borderId="46" xfId="0" applyNumberFormat="1" applyFont="1" applyBorder="1"/>
    <xf numFmtId="2" fontId="20" fillId="2" borderId="28" xfId="0" applyNumberFormat="1" applyFont="1" applyFill="1" applyBorder="1"/>
    <xf numFmtId="164" fontId="19" fillId="0" borderId="0" xfId="0" applyNumberFormat="1" applyFont="1" applyBorder="1"/>
    <xf numFmtId="2" fontId="20" fillId="2" borderId="50" xfId="0" applyNumberFormat="1" applyFont="1" applyFill="1" applyBorder="1"/>
    <xf numFmtId="164" fontId="19" fillId="0" borderId="42" xfId="0" applyNumberFormat="1" applyFont="1" applyBorder="1"/>
    <xf numFmtId="164" fontId="19" fillId="0" borderId="37" xfId="0" applyNumberFormat="1" applyFont="1" applyFill="1" applyBorder="1"/>
    <xf numFmtId="164" fontId="19" fillId="0" borderId="25" xfId="0" applyNumberFormat="1" applyFont="1" applyBorder="1"/>
    <xf numFmtId="2" fontId="20" fillId="2" borderId="35" xfId="0" applyNumberFormat="1" applyFont="1" applyFill="1" applyBorder="1"/>
    <xf numFmtId="164" fontId="19" fillId="0" borderId="7" xfId="0" applyNumberFormat="1" applyFont="1" applyBorder="1"/>
    <xf numFmtId="2" fontId="20" fillId="2" borderId="31" xfId="0" applyNumberFormat="1" applyFont="1" applyFill="1" applyBorder="1"/>
    <xf numFmtId="164" fontId="19" fillId="0" borderId="48" xfId="0" applyNumberFormat="1" applyFont="1" applyBorder="1"/>
    <xf numFmtId="0" fontId="19" fillId="0" borderId="47" xfId="0" applyFont="1" applyBorder="1"/>
    <xf numFmtId="0" fontId="19" fillId="0" borderId="19" xfId="0" applyFont="1" applyBorder="1"/>
    <xf numFmtId="0" fontId="20" fillId="2" borderId="32" xfId="0" applyFont="1" applyFill="1" applyBorder="1"/>
    <xf numFmtId="0" fontId="19" fillId="0" borderId="10" xfId="0" applyFont="1" applyBorder="1"/>
    <xf numFmtId="0" fontId="20" fillId="2" borderId="38" xfId="0" applyFont="1" applyFill="1" applyBorder="1"/>
    <xf numFmtId="2" fontId="20" fillId="2" borderId="34" xfId="0" applyNumberFormat="1" applyFont="1" applyFill="1" applyBorder="1"/>
    <xf numFmtId="0" fontId="21" fillId="0" borderId="4" xfId="0" applyFont="1" applyBorder="1"/>
    <xf numFmtId="0" fontId="21" fillId="0" borderId="2" xfId="0" applyFont="1" applyBorder="1"/>
    <xf numFmtId="0" fontId="20" fillId="2" borderId="37" xfId="0" applyFont="1" applyFill="1" applyBorder="1"/>
    <xf numFmtId="0" fontId="19" fillId="0" borderId="51" xfId="0" applyFont="1" applyBorder="1"/>
    <xf numFmtId="0" fontId="19" fillId="0" borderId="52" xfId="0" applyFont="1" applyBorder="1"/>
    <xf numFmtId="2" fontId="19" fillId="0" borderId="19" xfId="0" applyNumberFormat="1" applyFont="1" applyBorder="1"/>
    <xf numFmtId="2" fontId="20" fillId="2" borderId="4" xfId="0" applyNumberFormat="1" applyFont="1" applyFill="1" applyBorder="1"/>
    <xf numFmtId="2" fontId="19" fillId="0" borderId="47" xfId="0" applyNumberFormat="1" applyFont="1" applyBorder="1"/>
    <xf numFmtId="2" fontId="19" fillId="0" borderId="42" xfId="0" applyNumberFormat="1" applyFont="1" applyBorder="1"/>
    <xf numFmtId="2" fontId="19" fillId="0" borderId="25" xfId="0" applyNumberFormat="1" applyFont="1" applyBorder="1"/>
    <xf numFmtId="2" fontId="20" fillId="2" borderId="39" xfId="0" applyNumberFormat="1" applyFont="1" applyFill="1" applyBorder="1"/>
    <xf numFmtId="2" fontId="19" fillId="0" borderId="46" xfId="0" applyNumberFormat="1" applyFont="1" applyBorder="1"/>
    <xf numFmtId="2" fontId="19" fillId="0" borderId="33" xfId="0" applyNumberFormat="1" applyFont="1" applyBorder="1"/>
    <xf numFmtId="2" fontId="19" fillId="0" borderId="11" xfId="0" applyNumberFormat="1" applyFont="1" applyBorder="1"/>
    <xf numFmtId="2" fontId="20" fillId="2" borderId="10" xfId="0" applyNumberFormat="1" applyFont="1" applyFill="1" applyBorder="1"/>
    <xf numFmtId="2" fontId="19" fillId="0" borderId="37" xfId="0" applyNumberFormat="1" applyFont="1" applyBorder="1"/>
    <xf numFmtId="2" fontId="19" fillId="0" borderId="4" xfId="0" applyNumberFormat="1" applyFont="1" applyBorder="1"/>
    <xf numFmtId="2" fontId="20" fillId="5" borderId="31" xfId="0" applyNumberFormat="1" applyFont="1" applyFill="1" applyBorder="1"/>
    <xf numFmtId="0" fontId="17" fillId="6" borderId="28" xfId="0" applyFont="1" applyFill="1" applyBorder="1" applyAlignment="1">
      <alignment horizontal="right"/>
    </xf>
    <xf numFmtId="0" fontId="17" fillId="6" borderId="29" xfId="0" applyFont="1" applyFill="1" applyBorder="1" applyAlignment="1">
      <alignment horizontal="right"/>
    </xf>
    <xf numFmtId="0" fontId="17" fillId="6" borderId="30" xfId="0" applyFont="1" applyFill="1" applyBorder="1" applyAlignment="1">
      <alignment horizontal="right"/>
    </xf>
    <xf numFmtId="2" fontId="16" fillId="6" borderId="4" xfId="0" applyNumberFormat="1" applyFont="1" applyFill="1" applyBorder="1"/>
    <xf numFmtId="0" fontId="19" fillId="0" borderId="0" xfId="0" applyFont="1" applyBorder="1"/>
    <xf numFmtId="0" fontId="20" fillId="2" borderId="10" xfId="0" applyFont="1" applyFill="1" applyBorder="1"/>
    <xf numFmtId="0" fontId="19" fillId="0" borderId="39" xfId="0" applyFont="1" applyBorder="1"/>
    <xf numFmtId="0" fontId="20" fillId="2" borderId="39" xfId="0" applyFont="1" applyFill="1" applyBorder="1"/>
    <xf numFmtId="0" fontId="12" fillId="6" borderId="35" xfId="0" applyFont="1" applyFill="1" applyBorder="1"/>
    <xf numFmtId="164" fontId="19" fillId="0" borderId="39" xfId="0" applyNumberFormat="1" applyFont="1" applyBorder="1"/>
    <xf numFmtId="0" fontId="9" fillId="0" borderId="38" xfId="0" applyFont="1" applyBorder="1"/>
    <xf numFmtId="0" fontId="9" fillId="0" borderId="49" xfId="0" applyFont="1" applyBorder="1"/>
    <xf numFmtId="1" fontId="17" fillId="0" borderId="50" xfId="0" applyNumberFormat="1" applyFont="1" applyBorder="1"/>
    <xf numFmtId="1" fontId="17" fillId="0" borderId="30" xfId="0" applyNumberFormat="1" applyFont="1" applyBorder="1"/>
    <xf numFmtId="0" fontId="0" fillId="0" borderId="46" xfId="0" applyBorder="1"/>
    <xf numFmtId="0" fontId="4" fillId="0" borderId="7" xfId="0" applyFont="1" applyBorder="1"/>
    <xf numFmtId="1" fontId="17" fillId="0" borderId="35" xfId="0" applyNumberFormat="1" applyFont="1" applyBorder="1"/>
    <xf numFmtId="1" fontId="17" fillId="0" borderId="31" xfId="0" applyNumberFormat="1" applyFont="1" applyBorder="1"/>
    <xf numFmtId="2" fontId="16" fillId="2" borderId="31" xfId="0" applyNumberFormat="1" applyFont="1" applyFill="1" applyBorder="1"/>
    <xf numFmtId="0" fontId="16" fillId="2" borderId="31" xfId="0" applyFont="1" applyFill="1" applyBorder="1"/>
    <xf numFmtId="0" fontId="16" fillId="0" borderId="0" xfId="0" applyFont="1" applyFill="1" applyBorder="1" applyAlignment="1"/>
    <xf numFmtId="0" fontId="0" fillId="0" borderId="52" xfId="0" applyBorder="1"/>
    <xf numFmtId="0" fontId="0" fillId="0" borderId="34" xfId="0" applyBorder="1"/>
    <xf numFmtId="0" fontId="0" fillId="0" borderId="48" xfId="0" applyBorder="1"/>
    <xf numFmtId="0" fontId="0" fillId="0" borderId="33" xfId="0" applyBorder="1"/>
    <xf numFmtId="0" fontId="0" fillId="0" borderId="47" xfId="0" applyBorder="1"/>
    <xf numFmtId="0" fontId="16" fillId="0" borderId="3" xfId="0" applyFont="1" applyFill="1" applyBorder="1" applyAlignment="1"/>
    <xf numFmtId="0" fontId="20" fillId="2" borderId="2" xfId="0" applyFont="1" applyFill="1" applyBorder="1"/>
    <xf numFmtId="0" fontId="17" fillId="6" borderId="6" xfId="0" applyFont="1" applyFill="1" applyBorder="1"/>
    <xf numFmtId="0" fontId="17" fillId="6" borderId="1" xfId="0" applyFont="1" applyFill="1" applyBorder="1"/>
    <xf numFmtId="0" fontId="17" fillId="0" borderId="6" xfId="0" applyFont="1" applyFill="1" applyBorder="1"/>
    <xf numFmtId="0" fontId="0" fillId="0" borderId="50" xfId="0" applyBorder="1"/>
    <xf numFmtId="0" fontId="0" fillId="0" borderId="29" xfId="0" applyBorder="1"/>
    <xf numFmtId="0" fontId="17" fillId="0" borderId="35" xfId="0" applyFont="1" applyFill="1" applyBorder="1"/>
    <xf numFmtId="0" fontId="20" fillId="2" borderId="11" xfId="0" applyFont="1" applyFill="1" applyBorder="1"/>
    <xf numFmtId="0" fontId="6" fillId="0" borderId="47" xfId="0" applyFont="1" applyFill="1" applyBorder="1" applyAlignment="1"/>
    <xf numFmtId="0" fontId="6" fillId="0" borderId="47" xfId="0" applyFont="1" applyBorder="1" applyAlignment="1"/>
    <xf numFmtId="0" fontId="20" fillId="2" borderId="33" xfId="0" applyFont="1" applyFill="1" applyBorder="1"/>
    <xf numFmtId="0" fontId="6" fillId="0" borderId="0" xfId="0" applyFont="1" applyFill="1" applyBorder="1" applyAlignment="1"/>
    <xf numFmtId="0" fontId="6" fillId="0" borderId="0" xfId="0" applyFont="1" applyBorder="1" applyAlignment="1"/>
    <xf numFmtId="0" fontId="6" fillId="0" borderId="19" xfId="0" applyFont="1" applyFill="1" applyBorder="1" applyAlignment="1"/>
    <xf numFmtId="0" fontId="6" fillId="0" borderId="19" xfId="0" applyFont="1" applyBorder="1" applyAlignment="1"/>
    <xf numFmtId="0" fontId="19" fillId="0" borderId="4" xfId="0" applyFont="1" applyBorder="1"/>
    <xf numFmtId="0" fontId="6" fillId="0" borderId="49" xfId="0" applyFont="1" applyFill="1" applyBorder="1" applyAlignment="1"/>
    <xf numFmtId="0" fontId="6" fillId="0" borderId="49" xfId="0" applyFont="1" applyBorder="1" applyAlignment="1"/>
    <xf numFmtId="0" fontId="16" fillId="0" borderId="8" xfId="0" applyFont="1" applyBorder="1" applyAlignment="1"/>
    <xf numFmtId="0" fontId="16" fillId="0" borderId="26" xfId="0" applyFont="1" applyFill="1" applyBorder="1" applyAlignment="1"/>
    <xf numFmtId="0" fontId="16" fillId="0" borderId="32" xfId="0" applyFont="1" applyFill="1" applyBorder="1" applyAlignment="1"/>
    <xf numFmtId="0" fontId="16" fillId="4" borderId="57" xfId="0" applyFont="1" applyFill="1" applyBorder="1" applyAlignment="1"/>
    <xf numFmtId="0" fontId="16" fillId="4" borderId="58" xfId="0" applyFont="1" applyFill="1" applyBorder="1" applyAlignment="1"/>
    <xf numFmtId="0" fontId="16" fillId="4" borderId="55" xfId="0" applyFont="1" applyFill="1" applyBorder="1" applyAlignment="1"/>
    <xf numFmtId="0" fontId="16" fillId="0" borderId="5" xfId="0" applyFont="1" applyFill="1" applyBorder="1" applyAlignment="1"/>
    <xf numFmtId="0" fontId="19" fillId="0" borderId="7" xfId="0" applyFont="1" applyBorder="1"/>
    <xf numFmtId="0" fontId="19" fillId="0" borderId="42" xfId="0" applyFont="1" applyBorder="1"/>
    <xf numFmtId="0" fontId="19" fillId="0" borderId="4" xfId="0" applyFont="1" applyFill="1" applyBorder="1"/>
    <xf numFmtId="0" fontId="21" fillId="0" borderId="50" xfId="0" applyFont="1" applyBorder="1"/>
    <xf numFmtId="0" fontId="21" fillId="0" borderId="29" xfId="0" applyFont="1" applyBorder="1"/>
    <xf numFmtId="0" fontId="19" fillId="0" borderId="48" xfId="0" applyFont="1" applyBorder="1"/>
    <xf numFmtId="0" fontId="13" fillId="0" borderId="1" xfId="0" applyFont="1" applyBorder="1"/>
    <xf numFmtId="0" fontId="13" fillId="0" borderId="33" xfId="0" applyFont="1" applyBorder="1" applyAlignment="1">
      <alignment horizontal="left"/>
    </xf>
    <xf numFmtId="0" fontId="13" fillId="0" borderId="37" xfId="0" applyFont="1" applyBorder="1" applyAlignment="1">
      <alignment horizontal="left"/>
    </xf>
    <xf numFmtId="0" fontId="13" fillId="0" borderId="32" xfId="0" applyFont="1" applyBorder="1" applyAlignment="1">
      <alignment horizontal="left"/>
    </xf>
    <xf numFmtId="0" fontId="13" fillId="0" borderId="38" xfId="0" applyFont="1" applyBorder="1" applyAlignment="1">
      <alignment horizontal="left"/>
    </xf>
    <xf numFmtId="0" fontId="13" fillId="0" borderId="8" xfId="0" applyFont="1" applyBorder="1" applyAlignment="1">
      <alignment horizontal="left"/>
    </xf>
    <xf numFmtId="0" fontId="13" fillId="0" borderId="34" xfId="0" applyFont="1" applyBorder="1" applyAlignment="1">
      <alignment horizontal="left"/>
    </xf>
    <xf numFmtId="0" fontId="33" fillId="6" borderId="30" xfId="0" applyFont="1" applyFill="1" applyBorder="1"/>
    <xf numFmtId="0" fontId="3" fillId="0" borderId="6" xfId="0" applyFont="1" applyBorder="1"/>
    <xf numFmtId="0" fontId="7" fillId="0" borderId="8" xfId="0" applyFont="1" applyBorder="1"/>
    <xf numFmtId="0" fontId="17" fillId="0" borderId="19" xfId="0" applyFont="1" applyBorder="1"/>
    <xf numFmtId="2" fontId="16" fillId="2" borderId="28" xfId="0" applyNumberFormat="1" applyFont="1" applyFill="1" applyBorder="1"/>
    <xf numFmtId="0" fontId="20" fillId="0" borderId="26" xfId="0" applyFont="1" applyFill="1" applyBorder="1" applyAlignment="1">
      <alignment horizontal="left"/>
    </xf>
    <xf numFmtId="0" fontId="20" fillId="0" borderId="51" xfId="0" applyFont="1" applyFill="1" applyBorder="1" applyAlignment="1">
      <alignment horizontal="left"/>
    </xf>
    <xf numFmtId="0" fontId="20" fillId="0" borderId="45" xfId="0" applyFont="1" applyFill="1" applyBorder="1" applyAlignment="1">
      <alignment horizontal="left"/>
    </xf>
    <xf numFmtId="0" fontId="16" fillId="0" borderId="46" xfId="0" applyFont="1" applyFill="1" applyBorder="1" applyAlignment="1">
      <alignment horizontal="left"/>
    </xf>
    <xf numFmtId="0" fontId="16" fillId="0" borderId="32" xfId="0" applyFont="1" applyFill="1" applyBorder="1" applyAlignment="1">
      <alignment horizontal="left"/>
    </xf>
    <xf numFmtId="0" fontId="20" fillId="0" borderId="46" xfId="0" applyFont="1" applyFill="1" applyBorder="1" applyAlignment="1">
      <alignment horizontal="left"/>
    </xf>
    <xf numFmtId="0" fontId="16" fillId="0" borderId="49" xfId="0" applyFont="1" applyFill="1" applyBorder="1" applyAlignment="1">
      <alignment horizontal="left"/>
    </xf>
    <xf numFmtId="0" fontId="16" fillId="0" borderId="37" xfId="0" applyFont="1" applyFill="1" applyBorder="1" applyAlignment="1">
      <alignment horizontal="left"/>
    </xf>
    <xf numFmtId="0" fontId="16" fillId="0" borderId="38" xfId="0" applyFont="1" applyFill="1" applyBorder="1" applyAlignment="1">
      <alignment horizontal="left"/>
    </xf>
    <xf numFmtId="0" fontId="31" fillId="0" borderId="28" xfId="0" applyFont="1" applyBorder="1"/>
    <xf numFmtId="0" fontId="31" fillId="0" borderId="29" xfId="0" applyFont="1" applyBorder="1"/>
    <xf numFmtId="0" fontId="34" fillId="0" borderId="28" xfId="0" applyFont="1" applyBorder="1"/>
    <xf numFmtId="1" fontId="17" fillId="0" borderId="39" xfId="0" applyNumberFormat="1" applyFont="1" applyFill="1" applyBorder="1"/>
    <xf numFmtId="1" fontId="17" fillId="6" borderId="23" xfId="0" applyNumberFormat="1" applyFont="1" applyFill="1" applyBorder="1"/>
    <xf numFmtId="0" fontId="16" fillId="0" borderId="4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25" fillId="0" borderId="7" xfId="0" applyFont="1" applyFill="1" applyBorder="1" applyAlignment="1">
      <alignment horizontal="center"/>
    </xf>
    <xf numFmtId="0" fontId="12" fillId="2" borderId="10" xfId="0" applyFont="1" applyFill="1" applyBorder="1"/>
    <xf numFmtId="0" fontId="6" fillId="0" borderId="49" xfId="0" applyFont="1" applyFill="1" applyBorder="1" applyAlignment="1">
      <alignment horizontal="center"/>
    </xf>
    <xf numFmtId="0" fontId="6" fillId="0" borderId="49" xfId="0" applyFont="1" applyFill="1" applyBorder="1" applyAlignment="1">
      <alignment horizontal="center"/>
    </xf>
    <xf numFmtId="0" fontId="6" fillId="0" borderId="52" xfId="0" applyFont="1" applyFill="1" applyBorder="1" applyAlignment="1">
      <alignment horizontal="center"/>
    </xf>
    <xf numFmtId="0" fontId="6" fillId="0" borderId="48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/>
    </xf>
    <xf numFmtId="0" fontId="6" fillId="0" borderId="45" xfId="0" applyFont="1" applyFill="1" applyBorder="1" applyAlignment="1">
      <alignment horizontal="center"/>
    </xf>
    <xf numFmtId="0" fontId="6" fillId="0" borderId="49" xfId="0" applyFont="1" applyFill="1" applyBorder="1" applyAlignment="1">
      <alignment horizontal="center"/>
    </xf>
    <xf numFmtId="0" fontId="6" fillId="0" borderId="51" xfId="0" applyFont="1" applyFill="1" applyBorder="1" applyAlignment="1">
      <alignment horizontal="center"/>
    </xf>
    <xf numFmtId="0" fontId="6" fillId="0" borderId="42" xfId="0" applyFont="1" applyFill="1" applyBorder="1" applyAlignment="1">
      <alignment horizontal="center"/>
    </xf>
    <xf numFmtId="2" fontId="19" fillId="0" borderId="48" xfId="0" applyNumberFormat="1" applyFont="1" applyBorder="1"/>
    <xf numFmtId="0" fontId="12" fillId="0" borderId="26" xfId="0" applyFont="1" applyFill="1" applyBorder="1"/>
    <xf numFmtId="0" fontId="12" fillId="0" borderId="32" xfId="0" applyFont="1" applyFill="1" applyBorder="1"/>
    <xf numFmtId="0" fontId="12" fillId="0" borderId="45" xfId="0" applyFont="1" applyFill="1" applyBorder="1"/>
    <xf numFmtId="2" fontId="19" fillId="0" borderId="49" xfId="0" applyNumberFormat="1" applyFont="1" applyBorder="1"/>
    <xf numFmtId="0" fontId="20" fillId="2" borderId="8" xfId="0" applyFont="1" applyFill="1" applyBorder="1"/>
    <xf numFmtId="2" fontId="0" fillId="0" borderId="0" xfId="0" applyNumberFormat="1"/>
    <xf numFmtId="166" fontId="0" fillId="0" borderId="0" xfId="0" applyNumberFormat="1"/>
    <xf numFmtId="0" fontId="17" fillId="7" borderId="29" xfId="0" applyFont="1" applyFill="1" applyBorder="1"/>
    <xf numFmtId="0" fontId="17" fillId="7" borderId="28" xfId="0" applyFont="1" applyFill="1" applyBorder="1"/>
    <xf numFmtId="0" fontId="17" fillId="7" borderId="30" xfId="0" applyFont="1" applyFill="1" applyBorder="1"/>
    <xf numFmtId="0" fontId="17" fillId="7" borderId="4" xfId="0" applyFont="1" applyFill="1" applyBorder="1"/>
    <xf numFmtId="1" fontId="17" fillId="7" borderId="28" xfId="0" applyNumberFormat="1" applyFont="1" applyFill="1" applyBorder="1"/>
    <xf numFmtId="1" fontId="17" fillId="7" borderId="29" xfId="0" applyNumberFormat="1" applyFont="1" applyFill="1" applyBorder="1"/>
    <xf numFmtId="1" fontId="17" fillId="7" borderId="30" xfId="0" applyNumberFormat="1" applyFont="1" applyFill="1" applyBorder="1"/>
    <xf numFmtId="1" fontId="17" fillId="7" borderId="10" xfId="0" applyNumberFormat="1" applyFont="1" applyFill="1" applyBorder="1"/>
    <xf numFmtId="1" fontId="17" fillId="7" borderId="40" xfId="0" applyNumberFormat="1" applyFont="1" applyFill="1" applyBorder="1"/>
    <xf numFmtId="1" fontId="17" fillId="6" borderId="29" xfId="0" applyNumberFormat="1" applyFont="1" applyFill="1" applyBorder="1"/>
    <xf numFmtId="0" fontId="36" fillId="9" borderId="21" xfId="1" applyFont="1" applyFill="1" applyBorder="1"/>
    <xf numFmtId="0" fontId="36" fillId="9" borderId="13" xfId="1" applyFont="1" applyFill="1" applyBorder="1"/>
    <xf numFmtId="0" fontId="36" fillId="9" borderId="59" xfId="1" applyFont="1" applyFill="1" applyBorder="1"/>
    <xf numFmtId="1" fontId="36" fillId="9" borderId="21" xfId="1" applyNumberFormat="1" applyFont="1" applyFill="1" applyBorder="1"/>
    <xf numFmtId="14" fontId="0" fillId="6" borderId="0" xfId="0" applyNumberFormat="1" applyFill="1"/>
    <xf numFmtId="0" fontId="16" fillId="0" borderId="52" xfId="0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16" fillId="0" borderId="45" xfId="0" applyFont="1" applyFill="1" applyBorder="1" applyAlignment="1">
      <alignment horizontal="center"/>
    </xf>
    <xf numFmtId="0" fontId="0" fillId="0" borderId="37" xfId="0" applyBorder="1" applyAlignment="1">
      <alignment horizontal="center"/>
    </xf>
    <xf numFmtId="0" fontId="16" fillId="0" borderId="52" xfId="0" applyFont="1" applyBorder="1" applyAlignment="1">
      <alignment horizontal="center"/>
    </xf>
    <xf numFmtId="0" fontId="16" fillId="0" borderId="34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16" fillId="0" borderId="32" xfId="0" applyFont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0" fontId="0" fillId="0" borderId="8" xfId="0" applyBorder="1" applyAlignment="1"/>
    <xf numFmtId="0" fontId="16" fillId="0" borderId="44" xfId="0" applyFont="1" applyFill="1" applyBorder="1" applyAlignment="1">
      <alignment horizontal="center"/>
    </xf>
    <xf numFmtId="0" fontId="0" fillId="0" borderId="33" xfId="0" applyBorder="1" applyAlignment="1"/>
    <xf numFmtId="0" fontId="16" fillId="0" borderId="26" xfId="0" applyFont="1" applyFill="1" applyBorder="1" applyAlignment="1"/>
    <xf numFmtId="0" fontId="0" fillId="0" borderId="32" xfId="0" applyBorder="1" applyAlignment="1"/>
    <xf numFmtId="0" fontId="16" fillId="0" borderId="45" xfId="0" applyFont="1" applyFill="1" applyBorder="1" applyAlignment="1"/>
    <xf numFmtId="0" fontId="0" fillId="0" borderId="37" xfId="0" applyBorder="1" applyAlignment="1"/>
    <xf numFmtId="0" fontId="16" fillId="0" borderId="6" xfId="0" applyFont="1" applyFill="1" applyBorder="1" applyAlignment="1"/>
    <xf numFmtId="0" fontId="16" fillId="0" borderId="6" xfId="0" applyFont="1" applyBorder="1" applyAlignment="1"/>
    <xf numFmtId="0" fontId="16" fillId="0" borderId="37" xfId="0" applyFont="1" applyFill="1" applyBorder="1" applyAlignment="1">
      <alignment horizontal="center"/>
    </xf>
    <xf numFmtId="0" fontId="6" fillId="0" borderId="45" xfId="0" applyFont="1" applyFill="1" applyBorder="1" applyAlignment="1">
      <alignment horizontal="center"/>
    </xf>
    <xf numFmtId="0" fontId="6" fillId="0" borderId="49" xfId="0" applyFont="1" applyFill="1" applyBorder="1" applyAlignment="1">
      <alignment horizontal="center"/>
    </xf>
    <xf numFmtId="0" fontId="16" fillId="0" borderId="3" xfId="0" applyFont="1" applyFill="1" applyBorder="1" applyAlignment="1">
      <alignment horizontal="center"/>
    </xf>
    <xf numFmtId="0" fontId="16" fillId="0" borderId="5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16" fillId="0" borderId="20" xfId="0" applyFont="1" applyFill="1" applyBorder="1" applyAlignment="1">
      <alignment horizontal="center"/>
    </xf>
    <xf numFmtId="0" fontId="16" fillId="0" borderId="24" xfId="0" applyFont="1" applyFill="1" applyBorder="1" applyAlignment="1">
      <alignment horizontal="center"/>
    </xf>
    <xf numFmtId="0" fontId="15" fillId="3" borderId="6" xfId="0" applyFont="1" applyFill="1" applyBorder="1" applyAlignment="1">
      <alignment horizontal="center"/>
    </xf>
    <xf numFmtId="0" fontId="15" fillId="3" borderId="25" xfId="0" applyFont="1" applyFill="1" applyBorder="1" applyAlignment="1">
      <alignment horizontal="center"/>
    </xf>
    <xf numFmtId="0" fontId="15" fillId="3" borderId="7" xfId="0" applyFont="1" applyFill="1" applyBorder="1" applyAlignment="1">
      <alignment horizontal="center"/>
    </xf>
    <xf numFmtId="0" fontId="15" fillId="3" borderId="8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/>
    </xf>
    <xf numFmtId="0" fontId="16" fillId="0" borderId="2" xfId="0" applyFont="1" applyBorder="1"/>
    <xf numFmtId="0" fontId="16" fillId="0" borderId="3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15" fillId="3" borderId="7" xfId="0" applyFont="1" applyFill="1" applyBorder="1" applyAlignment="1">
      <alignment horizontal="center" vertical="center"/>
    </xf>
    <xf numFmtId="0" fontId="15" fillId="3" borderId="25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left"/>
    </xf>
    <xf numFmtId="0" fontId="16" fillId="0" borderId="47" xfId="0" applyFont="1" applyFill="1" applyBorder="1" applyAlignment="1">
      <alignment horizontal="left"/>
    </xf>
    <xf numFmtId="0" fontId="16" fillId="0" borderId="33" xfId="0" applyFont="1" applyFill="1" applyBorder="1" applyAlignment="1">
      <alignment horizontal="left"/>
    </xf>
    <xf numFmtId="0" fontId="20" fillId="5" borderId="44" xfId="0" applyFont="1" applyFill="1" applyBorder="1" applyAlignment="1">
      <alignment horizontal="left"/>
    </xf>
    <xf numFmtId="0" fontId="20" fillId="5" borderId="33" xfId="0" applyFont="1" applyFill="1" applyBorder="1" applyAlignment="1">
      <alignment horizontal="left"/>
    </xf>
    <xf numFmtId="0" fontId="20" fillId="5" borderId="26" xfId="0" applyFont="1" applyFill="1" applyBorder="1" applyAlignment="1">
      <alignment horizontal="left"/>
    </xf>
    <xf numFmtId="0" fontId="20" fillId="5" borderId="32" xfId="0" applyFont="1" applyFill="1" applyBorder="1" applyAlignment="1">
      <alignment horizontal="left"/>
    </xf>
    <xf numFmtId="0" fontId="20" fillId="5" borderId="52" xfId="0" applyFont="1" applyFill="1" applyBorder="1" applyAlignment="1">
      <alignment horizontal="left"/>
    </xf>
    <xf numFmtId="0" fontId="20" fillId="5" borderId="34" xfId="0" applyFont="1" applyFill="1" applyBorder="1" applyAlignment="1">
      <alignment horizontal="left"/>
    </xf>
    <xf numFmtId="0" fontId="20" fillId="5" borderId="51" xfId="0" applyFont="1" applyFill="1" applyBorder="1" applyAlignment="1">
      <alignment horizontal="left"/>
    </xf>
    <xf numFmtId="0" fontId="20" fillId="5" borderId="38" xfId="0" applyFont="1" applyFill="1" applyBorder="1" applyAlignment="1">
      <alignment horizontal="left"/>
    </xf>
    <xf numFmtId="0" fontId="15" fillId="3" borderId="6" xfId="0" applyFont="1" applyFill="1" applyBorder="1" applyAlignment="1">
      <alignment horizontal="center" vertical="center"/>
    </xf>
    <xf numFmtId="0" fontId="25" fillId="3" borderId="7" xfId="0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left"/>
    </xf>
    <xf numFmtId="0" fontId="6" fillId="0" borderId="46" xfId="0" applyFont="1" applyBorder="1" applyAlignment="1">
      <alignment horizontal="left"/>
    </xf>
    <xf numFmtId="0" fontId="0" fillId="0" borderId="32" xfId="0" applyBorder="1" applyAlignment="1">
      <alignment horizontal="left"/>
    </xf>
    <xf numFmtId="0" fontId="6" fillId="0" borderId="44" xfId="0" applyFont="1" applyBorder="1" applyAlignment="1">
      <alignment horizontal="left"/>
    </xf>
    <xf numFmtId="0" fontId="0" fillId="0" borderId="47" xfId="0" applyBorder="1" applyAlignment="1">
      <alignment horizontal="left"/>
    </xf>
    <xf numFmtId="0" fontId="0" fillId="0" borderId="33" xfId="0" applyBorder="1" applyAlignment="1">
      <alignment horizontal="left"/>
    </xf>
    <xf numFmtId="0" fontId="6" fillId="0" borderId="45" xfId="0" applyFont="1" applyBorder="1" applyAlignment="1">
      <alignment horizontal="left"/>
    </xf>
    <xf numFmtId="0" fontId="6" fillId="0" borderId="49" xfId="0" applyFont="1" applyBorder="1" applyAlignment="1">
      <alignment horizontal="left"/>
    </xf>
    <xf numFmtId="0" fontId="0" fillId="0" borderId="37" xfId="0" applyBorder="1" applyAlignment="1">
      <alignment horizontal="left"/>
    </xf>
    <xf numFmtId="0" fontId="16" fillId="0" borderId="33" xfId="0" applyFont="1" applyFill="1" applyBorder="1" applyAlignment="1">
      <alignment horizontal="center"/>
    </xf>
    <xf numFmtId="0" fontId="15" fillId="3" borderId="19" xfId="0" applyFont="1" applyFill="1" applyBorder="1" applyAlignment="1">
      <alignment horizontal="center"/>
    </xf>
    <xf numFmtId="0" fontId="16" fillId="0" borderId="34" xfId="0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6" fillId="0" borderId="47" xfId="0" applyFont="1" applyFill="1" applyBorder="1" applyAlignment="1">
      <alignment horizontal="center"/>
    </xf>
    <xf numFmtId="0" fontId="16" fillId="0" borderId="6" xfId="0" applyFont="1" applyFill="1" applyBorder="1" applyAlignment="1">
      <alignment horizontal="left"/>
    </xf>
    <xf numFmtId="0" fontId="0" fillId="0" borderId="8" xfId="0" applyBorder="1" applyAlignment="1">
      <alignment horizontal="left"/>
    </xf>
    <xf numFmtId="0" fontId="16" fillId="0" borderId="26" xfId="0" applyFont="1" applyFill="1" applyBorder="1" applyAlignment="1">
      <alignment horizontal="center"/>
    </xf>
    <xf numFmtId="0" fontId="16" fillId="0" borderId="46" xfId="0" applyFont="1" applyFill="1" applyBorder="1" applyAlignment="1">
      <alignment horizontal="center"/>
    </xf>
    <xf numFmtId="0" fontId="16" fillId="0" borderId="32" xfId="0" applyFont="1" applyFill="1" applyBorder="1" applyAlignment="1">
      <alignment horizontal="center"/>
    </xf>
    <xf numFmtId="0" fontId="22" fillId="3" borderId="6" xfId="0" applyFont="1" applyFill="1" applyBorder="1" applyAlignment="1">
      <alignment horizontal="center"/>
    </xf>
    <xf numFmtId="0" fontId="16" fillId="0" borderId="48" xfId="0" applyFont="1" applyFill="1" applyBorder="1" applyAlignment="1">
      <alignment horizontal="center"/>
    </xf>
    <xf numFmtId="0" fontId="16" fillId="0" borderId="51" xfId="0" applyFont="1" applyFill="1" applyBorder="1" applyAlignment="1">
      <alignment horizontal="center"/>
    </xf>
    <xf numFmtId="0" fontId="16" fillId="0" borderId="38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left"/>
    </xf>
    <xf numFmtId="0" fontId="16" fillId="0" borderId="19" xfId="0" applyFont="1" applyFill="1" applyBorder="1" applyAlignment="1">
      <alignment horizontal="left"/>
    </xf>
    <xf numFmtId="0" fontId="16" fillId="0" borderId="2" xfId="0" applyFont="1" applyFill="1" applyBorder="1" applyAlignment="1">
      <alignment horizontal="left"/>
    </xf>
    <xf numFmtId="0" fontId="16" fillId="0" borderId="9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left"/>
    </xf>
    <xf numFmtId="0" fontId="16" fillId="0" borderId="11" xfId="0" applyFont="1" applyFill="1" applyBorder="1" applyAlignment="1">
      <alignment horizontal="left"/>
    </xf>
    <xf numFmtId="0" fontId="26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39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4" fillId="0" borderId="0" xfId="0" applyFont="1" applyBorder="1" applyAlignment="1"/>
    <xf numFmtId="0" fontId="0" fillId="0" borderId="0" xfId="0" applyAlignment="1"/>
    <xf numFmtId="0" fontId="8" fillId="0" borderId="0" xfId="0" applyFont="1" applyAlignment="1">
      <alignment horizontal="center"/>
    </xf>
    <xf numFmtId="0" fontId="20" fillId="0" borderId="4" xfId="0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0" fillId="0" borderId="39" xfId="0" applyBorder="1" applyAlignment="1">
      <alignment vertical="center" wrapText="1"/>
    </xf>
    <xf numFmtId="0" fontId="18" fillId="0" borderId="0" xfId="0" applyFont="1" applyFill="1" applyAlignment="1">
      <alignment horizontal="center" vertical="center" wrapText="1"/>
    </xf>
    <xf numFmtId="0" fontId="30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20" fillId="0" borderId="6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16" fillId="0" borderId="15" xfId="0" applyFont="1" applyFill="1" applyBorder="1" applyAlignment="1">
      <alignment horizontal="center"/>
    </xf>
    <xf numFmtId="0" fontId="16" fillId="0" borderId="22" xfId="0" applyFont="1" applyFill="1" applyBorder="1" applyAlignment="1">
      <alignment horizontal="center"/>
    </xf>
    <xf numFmtId="0" fontId="6" fillId="0" borderId="51" xfId="0" applyFont="1" applyFill="1" applyBorder="1" applyAlignment="1">
      <alignment horizontal="center"/>
    </xf>
    <xf numFmtId="0" fontId="6" fillId="0" borderId="42" xfId="0" applyFont="1" applyFill="1" applyBorder="1" applyAlignment="1">
      <alignment horizontal="center"/>
    </xf>
    <xf numFmtId="0" fontId="16" fillId="0" borderId="2" xfId="0" applyFont="1" applyFill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2" fillId="0" borderId="19" xfId="0" applyFont="1" applyBorder="1" applyAlignment="1"/>
    <xf numFmtId="0" fontId="0" fillId="0" borderId="2" xfId="0" applyBorder="1" applyAlignment="1"/>
    <xf numFmtId="0" fontId="0" fillId="0" borderId="0" xfId="0" applyBorder="1" applyAlignment="1"/>
    <xf numFmtId="0" fontId="0" fillId="0" borderId="11" xfId="0" applyBorder="1" applyAlignment="1"/>
    <xf numFmtId="0" fontId="0" fillId="0" borderId="25" xfId="0" applyBorder="1" applyAlignment="1"/>
    <xf numFmtId="0" fontId="0" fillId="0" borderId="5" xfId="0" applyBorder="1" applyAlignment="1"/>
    <xf numFmtId="0" fontId="6" fillId="0" borderId="26" xfId="0" applyFont="1" applyFill="1" applyBorder="1" applyAlignment="1">
      <alignment horizontal="center"/>
    </xf>
    <xf numFmtId="0" fontId="6" fillId="0" borderId="32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15" fillId="3" borderId="2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6" fillId="0" borderId="51" xfId="0" applyFont="1" applyFill="1" applyBorder="1" applyAlignment="1">
      <alignment horizontal="left"/>
    </xf>
    <xf numFmtId="0" fontId="16" fillId="0" borderId="38" xfId="0" applyFont="1" applyFill="1" applyBorder="1" applyAlignment="1">
      <alignment horizontal="left"/>
    </xf>
    <xf numFmtId="0" fontId="16" fillId="0" borderId="49" xfId="0" applyFont="1" applyFill="1" applyBorder="1" applyAlignment="1">
      <alignment horizontal="center"/>
    </xf>
    <xf numFmtId="0" fontId="16" fillId="0" borderId="42" xfId="0" applyFont="1" applyFill="1" applyBorder="1" applyAlignment="1">
      <alignment horizontal="center"/>
    </xf>
    <xf numFmtId="0" fontId="16" fillId="0" borderId="45" xfId="0" applyFont="1" applyFill="1" applyBorder="1" applyAlignment="1">
      <alignment horizontal="left"/>
    </xf>
    <xf numFmtId="0" fontId="16" fillId="0" borderId="37" xfId="0" applyFont="1" applyFill="1" applyBorder="1" applyAlignment="1">
      <alignment horizontal="left"/>
    </xf>
    <xf numFmtId="0" fontId="15" fillId="3" borderId="0" xfId="0" applyFont="1" applyFill="1" applyBorder="1" applyAlignment="1">
      <alignment horizontal="center"/>
    </xf>
    <xf numFmtId="0" fontId="15" fillId="3" borderId="5" xfId="0" applyFont="1" applyFill="1" applyBorder="1" applyAlignment="1">
      <alignment horizontal="center"/>
    </xf>
    <xf numFmtId="0" fontId="16" fillId="0" borderId="26" xfId="0" applyFont="1" applyFill="1" applyBorder="1" applyAlignment="1">
      <alignment horizontal="left"/>
    </xf>
    <xf numFmtId="0" fontId="16" fillId="0" borderId="32" xfId="0" applyFont="1" applyFill="1" applyBorder="1" applyAlignment="1">
      <alignment horizontal="left"/>
    </xf>
    <xf numFmtId="0" fontId="11" fillId="3" borderId="7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15" fillId="3" borderId="3" xfId="0" applyFont="1" applyFill="1" applyBorder="1" applyAlignment="1">
      <alignment horizontal="center"/>
    </xf>
    <xf numFmtId="0" fontId="16" fillId="0" borderId="9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49" xfId="0" applyFont="1" applyFill="1" applyBorder="1" applyAlignment="1">
      <alignment horizontal="left"/>
    </xf>
    <xf numFmtId="0" fontId="16" fillId="0" borderId="8" xfId="0" applyFont="1" applyFill="1" applyBorder="1" applyAlignment="1">
      <alignment horizontal="center"/>
    </xf>
    <xf numFmtId="0" fontId="16" fillId="0" borderId="7" xfId="0" applyFont="1" applyFill="1" applyBorder="1" applyAlignment="1">
      <alignment horizontal="left"/>
    </xf>
    <xf numFmtId="0" fontId="16" fillId="0" borderId="8" xfId="0" applyFont="1" applyFill="1" applyBorder="1" applyAlignment="1">
      <alignment horizontal="left"/>
    </xf>
    <xf numFmtId="0" fontId="16" fillId="0" borderId="46" xfId="0" applyFont="1" applyFill="1" applyBorder="1" applyAlignment="1">
      <alignment horizontal="left"/>
    </xf>
    <xf numFmtId="0" fontId="16" fillId="0" borderId="48" xfId="0" applyFont="1" applyFill="1" applyBorder="1" applyAlignment="1">
      <alignment horizontal="left"/>
    </xf>
    <xf numFmtId="0" fontId="16" fillId="0" borderId="34" xfId="0" applyFont="1" applyFill="1" applyBorder="1" applyAlignment="1">
      <alignment horizontal="left"/>
    </xf>
    <xf numFmtId="0" fontId="11" fillId="3" borderId="8" xfId="0" applyFont="1" applyFill="1" applyBorder="1" applyAlignment="1">
      <alignment horizontal="center"/>
    </xf>
    <xf numFmtId="0" fontId="16" fillId="0" borderId="19" xfId="0" applyFont="1" applyFill="1" applyBorder="1" applyAlignment="1">
      <alignment horizontal="center"/>
    </xf>
    <xf numFmtId="0" fontId="20" fillId="0" borderId="44" xfId="0" applyFont="1" applyFill="1" applyBorder="1" applyAlignment="1">
      <alignment horizontal="left"/>
    </xf>
    <xf numFmtId="0" fontId="20" fillId="0" borderId="47" xfId="0" applyFont="1" applyFill="1" applyBorder="1" applyAlignment="1">
      <alignment horizontal="left"/>
    </xf>
    <xf numFmtId="0" fontId="20" fillId="0" borderId="52" xfId="0" applyFont="1" applyFill="1" applyBorder="1" applyAlignment="1">
      <alignment horizontal="left"/>
    </xf>
    <xf numFmtId="0" fontId="20" fillId="0" borderId="48" xfId="0" applyFont="1" applyFill="1" applyBorder="1" applyAlignment="1">
      <alignment horizontal="left"/>
    </xf>
    <xf numFmtId="0" fontId="20" fillId="0" borderId="26" xfId="0" applyFont="1" applyFill="1" applyBorder="1" applyAlignment="1">
      <alignment horizontal="left"/>
    </xf>
    <xf numFmtId="0" fontId="20" fillId="0" borderId="46" xfId="0" applyFont="1" applyFill="1" applyBorder="1" applyAlignment="1">
      <alignment horizontal="left"/>
    </xf>
    <xf numFmtId="0" fontId="4" fillId="0" borderId="6" xfId="0" applyFont="1" applyBorder="1" applyAlignment="1"/>
    <xf numFmtId="0" fontId="0" fillId="0" borderId="7" xfId="0" applyBorder="1" applyAlignment="1"/>
    <xf numFmtId="0" fontId="4" fillId="0" borderId="3" xfId="0" applyFont="1" applyBorder="1" applyAlignment="1"/>
    <xf numFmtId="0" fontId="15" fillId="8" borderId="6" xfId="0" applyFont="1" applyFill="1" applyBorder="1" applyAlignment="1">
      <alignment horizontal="center"/>
    </xf>
    <xf numFmtId="0" fontId="11" fillId="8" borderId="7" xfId="0" applyFont="1" applyFill="1" applyBorder="1" applyAlignment="1">
      <alignment horizontal="center"/>
    </xf>
    <xf numFmtId="0" fontId="11" fillId="8" borderId="8" xfId="0" applyFont="1" applyFill="1" applyBorder="1" applyAlignment="1">
      <alignment horizontal="center"/>
    </xf>
    <xf numFmtId="0" fontId="16" fillId="0" borderId="51" xfId="0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16" fillId="0" borderId="45" xfId="0" applyFont="1" applyBorder="1" applyAlignment="1">
      <alignment horizontal="center"/>
    </xf>
    <xf numFmtId="0" fontId="22" fillId="3" borderId="7" xfId="0" applyFont="1" applyFill="1" applyBorder="1" applyAlignment="1">
      <alignment horizontal="center"/>
    </xf>
    <xf numFmtId="0" fontId="22" fillId="3" borderId="19" xfId="0" applyFont="1" applyFill="1" applyBorder="1" applyAlignment="1">
      <alignment horizontal="center"/>
    </xf>
    <xf numFmtId="0" fontId="22" fillId="3" borderId="8" xfId="0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/>
    </xf>
    <xf numFmtId="0" fontId="20" fillId="0" borderId="9" xfId="0" applyFont="1" applyFill="1" applyBorder="1" applyAlignment="1">
      <alignment horizontal="left"/>
    </xf>
    <xf numFmtId="0" fontId="20" fillId="0" borderId="11" xfId="0" applyFont="1" applyFill="1" applyBorder="1" applyAlignment="1">
      <alignment horizontal="left"/>
    </xf>
    <xf numFmtId="0" fontId="20" fillId="0" borderId="45" xfId="0" applyFont="1" applyFill="1" applyBorder="1" applyAlignment="1">
      <alignment horizontal="left"/>
    </xf>
    <xf numFmtId="0" fontId="20" fillId="0" borderId="37" xfId="0" applyFont="1" applyFill="1" applyBorder="1" applyAlignment="1">
      <alignment horizontal="left"/>
    </xf>
    <xf numFmtId="0" fontId="16" fillId="0" borderId="25" xfId="0" applyFont="1" applyFill="1" applyBorder="1" applyAlignment="1">
      <alignment horizontal="center"/>
    </xf>
    <xf numFmtId="0" fontId="20" fillId="0" borderId="33" xfId="0" applyFont="1" applyFill="1" applyBorder="1" applyAlignment="1">
      <alignment horizontal="left"/>
    </xf>
    <xf numFmtId="0" fontId="20" fillId="0" borderId="51" xfId="0" applyFont="1" applyFill="1" applyBorder="1" applyAlignment="1">
      <alignment horizontal="left"/>
    </xf>
    <xf numFmtId="0" fontId="20" fillId="0" borderId="38" xfId="0" applyFont="1" applyFill="1" applyBorder="1" applyAlignment="1">
      <alignment horizontal="left"/>
    </xf>
    <xf numFmtId="0" fontId="20" fillId="0" borderId="44" xfId="0" applyFont="1" applyFill="1" applyBorder="1" applyAlignment="1">
      <alignment horizontal="center"/>
    </xf>
    <xf numFmtId="0" fontId="20" fillId="0" borderId="33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0" fontId="20" fillId="0" borderId="2" xfId="0" applyFont="1" applyFill="1" applyBorder="1" applyAlignment="1">
      <alignment horizontal="center"/>
    </xf>
    <xf numFmtId="0" fontId="20" fillId="0" borderId="9" xfId="0" applyFont="1" applyFill="1" applyBorder="1" applyAlignment="1">
      <alignment horizontal="center"/>
    </xf>
    <xf numFmtId="0" fontId="20" fillId="0" borderId="11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16" fillId="0" borderId="1" xfId="0" applyFont="1" applyBorder="1"/>
    <xf numFmtId="0" fontId="20" fillId="0" borderId="26" xfId="0" applyFont="1" applyFill="1" applyBorder="1" applyAlignment="1">
      <alignment horizontal="center"/>
    </xf>
    <xf numFmtId="0" fontId="20" fillId="0" borderId="32" xfId="0" applyFont="1" applyFill="1" applyBorder="1" applyAlignment="1">
      <alignment horizontal="center"/>
    </xf>
    <xf numFmtId="0" fontId="6" fillId="0" borderId="47" xfId="0" applyFont="1" applyFill="1" applyBorder="1" applyAlignment="1">
      <alignment horizontal="center"/>
    </xf>
    <xf numFmtId="0" fontId="16" fillId="0" borderId="45" xfId="0" applyFont="1" applyBorder="1"/>
    <xf numFmtId="0" fontId="16" fillId="0" borderId="37" xfId="0" applyFont="1" applyBorder="1"/>
    <xf numFmtId="0" fontId="6" fillId="0" borderId="26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6" fillId="0" borderId="44" xfId="0" applyFont="1" applyFill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6" fillId="0" borderId="45" xfId="0" applyFont="1" applyFill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7" fillId="0" borderId="44" xfId="0" applyFont="1" applyFill="1" applyBorder="1" applyAlignment="1">
      <alignment horizontal="center"/>
    </xf>
    <xf numFmtId="0" fontId="17" fillId="0" borderId="47" xfId="0" applyFont="1" applyFill="1" applyBorder="1" applyAlignment="1">
      <alignment horizontal="center"/>
    </xf>
    <xf numFmtId="0" fontId="17" fillId="0" borderId="9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5" borderId="50" xfId="0" applyFont="1" applyFill="1" applyBorder="1" applyAlignment="1"/>
    <xf numFmtId="0" fontId="16" fillId="5" borderId="35" xfId="0" applyFont="1" applyFill="1" applyBorder="1" applyAlignment="1"/>
    <xf numFmtId="0" fontId="3" fillId="5" borderId="50" xfId="0" applyFont="1" applyFill="1" applyBorder="1" applyAlignment="1"/>
    <xf numFmtId="0" fontId="3" fillId="5" borderId="35" xfId="0" applyFont="1" applyFill="1" applyBorder="1" applyAlignment="1"/>
    <xf numFmtId="0" fontId="19" fillId="0" borderId="50" xfId="0" applyFont="1" applyBorder="1" applyAlignment="1">
      <alignment horizontal="right"/>
    </xf>
    <xf numFmtId="0" fontId="19" fillId="0" borderId="35" xfId="0" applyFont="1" applyBorder="1" applyAlignment="1">
      <alignment horizontal="right"/>
    </xf>
    <xf numFmtId="0" fontId="17" fillId="0" borderId="6" xfId="0" applyFont="1" applyFill="1" applyBorder="1" applyAlignment="1">
      <alignment horizontal="center"/>
    </xf>
    <xf numFmtId="0" fontId="17" fillId="0" borderId="7" xfId="0" applyFont="1" applyFill="1" applyBorder="1" applyAlignment="1">
      <alignment horizontal="center"/>
    </xf>
    <xf numFmtId="0" fontId="20" fillId="0" borderId="50" xfId="0" applyFont="1" applyBorder="1" applyAlignment="1"/>
    <xf numFmtId="0" fontId="20" fillId="0" borderId="35" xfId="0" applyFont="1" applyBorder="1" applyAlignment="1"/>
    <xf numFmtId="0" fontId="25" fillId="3" borderId="7" xfId="0" applyFont="1" applyFill="1" applyBorder="1" applyAlignment="1">
      <alignment horizontal="center"/>
    </xf>
    <xf numFmtId="0" fontId="25" fillId="3" borderId="8" xfId="0" applyFont="1" applyFill="1" applyBorder="1" applyAlignment="1">
      <alignment horizontal="center"/>
    </xf>
    <xf numFmtId="0" fontId="16" fillId="0" borderId="45" xfId="0" applyFont="1" applyBorder="1" applyAlignment="1"/>
    <xf numFmtId="0" fontId="0" fillId="0" borderId="49" xfId="0" applyBorder="1" applyAlignment="1"/>
    <xf numFmtId="0" fontId="3" fillId="0" borderId="1" xfId="0" applyFont="1" applyBorder="1" applyAlignment="1"/>
    <xf numFmtId="0" fontId="0" fillId="0" borderId="19" xfId="0" applyBorder="1" applyAlignment="1"/>
    <xf numFmtId="0" fontId="0" fillId="0" borderId="45" xfId="0" applyBorder="1" applyAlignment="1"/>
    <xf numFmtId="0" fontId="17" fillId="0" borderId="52" xfId="0" applyFont="1" applyFill="1" applyBorder="1" applyAlignment="1">
      <alignment horizontal="center"/>
    </xf>
    <xf numFmtId="0" fontId="17" fillId="0" borderId="48" xfId="0" applyFont="1" applyFill="1" applyBorder="1" applyAlignment="1">
      <alignment horizontal="center"/>
    </xf>
    <xf numFmtId="0" fontId="15" fillId="3" borderId="8" xfId="0" applyFont="1" applyFill="1" applyBorder="1" applyAlignment="1">
      <alignment horizontal="center" vertical="center"/>
    </xf>
    <xf numFmtId="0" fontId="17" fillId="0" borderId="51" xfId="0" applyFont="1" applyFill="1" applyBorder="1" applyAlignment="1">
      <alignment horizontal="center"/>
    </xf>
    <xf numFmtId="0" fontId="17" fillId="0" borderId="42" xfId="0" applyFont="1" applyFill="1" applyBorder="1" applyAlignment="1">
      <alignment horizontal="center"/>
    </xf>
    <xf numFmtId="0" fontId="16" fillId="0" borderId="53" xfId="0" applyFont="1" applyFill="1" applyBorder="1" applyAlignment="1">
      <alignment horizontal="center"/>
    </xf>
    <xf numFmtId="0" fontId="16" fillId="0" borderId="36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left"/>
    </xf>
    <xf numFmtId="0" fontId="20" fillId="0" borderId="2" xfId="0" applyFont="1" applyFill="1" applyBorder="1" applyAlignment="1">
      <alignment horizontal="left"/>
    </xf>
    <xf numFmtId="0" fontId="17" fillId="0" borderId="45" xfId="0" applyFont="1" applyFill="1" applyBorder="1" applyAlignment="1">
      <alignment horizontal="center"/>
    </xf>
    <xf numFmtId="0" fontId="17" fillId="0" borderId="49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 vertical="center"/>
    </xf>
    <xf numFmtId="0" fontId="6" fillId="0" borderId="44" xfId="0" applyFont="1" applyFill="1" applyBorder="1" applyAlignment="1">
      <alignment horizontal="center"/>
    </xf>
    <xf numFmtId="0" fontId="6" fillId="0" borderId="52" xfId="0" applyFont="1" applyFill="1" applyBorder="1" applyAlignment="1">
      <alignment horizontal="center"/>
    </xf>
    <xf numFmtId="0" fontId="6" fillId="0" borderId="48" xfId="0" applyFon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20" fillId="0" borderId="3" xfId="0" applyFont="1" applyFill="1" applyBorder="1" applyAlignment="1">
      <alignment horizontal="left"/>
    </xf>
    <xf numFmtId="0" fontId="20" fillId="0" borderId="5" xfId="0" applyFont="1" applyFill="1" applyBorder="1" applyAlignment="1">
      <alignment horizontal="left"/>
    </xf>
    <xf numFmtId="0" fontId="20" fillId="0" borderId="32" xfId="0" applyFont="1" applyFill="1" applyBorder="1" applyAlignment="1">
      <alignment horizontal="left"/>
    </xf>
    <xf numFmtId="0" fontId="11" fillId="3" borderId="7" xfId="0" applyFont="1" applyFill="1" applyBorder="1" applyAlignment="1">
      <alignment horizontal="center" vertical="center"/>
    </xf>
    <xf numFmtId="0" fontId="16" fillId="0" borderId="54" xfId="0" applyFont="1" applyFill="1" applyBorder="1" applyAlignment="1">
      <alignment horizontal="center"/>
    </xf>
  </cellXfs>
  <cellStyles count="2">
    <cellStyle name="Обычный" xfId="0" builtinId="0"/>
    <cellStyle name="Обычный 12" xfId="1"/>
  </cellStyles>
  <dxfs count="0"/>
  <tableStyles count="0" defaultTableStyle="TableStyleMedium2" defaultPivotStyle="PivotStyleLight16"/>
  <colors>
    <mruColors>
      <color rgb="FF00FFFF"/>
      <color rgb="FF99FF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4.jpeg"/><Relationship Id="rId2" Type="http://schemas.openxmlformats.org/officeDocument/2006/relationships/image" Target="../media/image2.wmf"/><Relationship Id="rId16" Type="http://schemas.openxmlformats.org/officeDocument/2006/relationships/image" Target="../media/image16.jpeg"/><Relationship Id="rId20" Type="http://schemas.openxmlformats.org/officeDocument/2006/relationships/hyperlink" Target="http://www.euroaist.ru/mb/mixery/img_mixery/me1297_3.jpg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2.emf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6226</xdr:colOff>
      <xdr:row>258</xdr:row>
      <xdr:rowOff>203198</xdr:rowOff>
    </xdr:from>
    <xdr:to>
      <xdr:col>2</xdr:col>
      <xdr:colOff>1104900</xdr:colOff>
      <xdr:row>263</xdr:row>
      <xdr:rowOff>38099</xdr:rowOff>
    </xdr:to>
    <xdr:pic>
      <xdr:nvPicPr>
        <xdr:cNvPr id="1503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4848" b="19798"/>
        <a:stretch>
          <a:fillRect/>
        </a:stretch>
      </xdr:blipFill>
      <xdr:spPr bwMode="auto">
        <a:xfrm rot="10800000">
          <a:off x="336426" y="52565298"/>
          <a:ext cx="1733674" cy="8636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504825</xdr:colOff>
      <xdr:row>0</xdr:row>
      <xdr:rowOff>266700</xdr:rowOff>
    </xdr:from>
    <xdr:to>
      <xdr:col>2</xdr:col>
      <xdr:colOff>438150</xdr:colOff>
      <xdr:row>2</xdr:row>
      <xdr:rowOff>219075</xdr:rowOff>
    </xdr:to>
    <xdr:pic>
      <xdr:nvPicPr>
        <xdr:cNvPr id="150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00100" y="228600"/>
          <a:ext cx="5619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466725</xdr:colOff>
      <xdr:row>3</xdr:row>
      <xdr:rowOff>9525</xdr:rowOff>
    </xdr:from>
    <xdr:to>
      <xdr:col>2</xdr:col>
      <xdr:colOff>409575</xdr:colOff>
      <xdr:row>3</xdr:row>
      <xdr:rowOff>9525</xdr:rowOff>
    </xdr:to>
    <xdr:sp macro="" textlink="">
      <xdr:nvSpPr>
        <xdr:cNvPr id="15014" name="Line 2"/>
        <xdr:cNvSpPr>
          <a:spLocks noChangeShapeType="1"/>
        </xdr:cNvSpPr>
      </xdr:nvSpPr>
      <xdr:spPr bwMode="auto">
        <a:xfrm>
          <a:off x="762000" y="676275"/>
          <a:ext cx="571500" cy="0"/>
        </a:xfrm>
        <a:prstGeom prst="line">
          <a:avLst/>
        </a:prstGeom>
        <a:noFill/>
        <a:ln w="12700">
          <a:solidFill>
            <a:srgbClr val="FFFFFF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466725</xdr:colOff>
      <xdr:row>0</xdr:row>
      <xdr:rowOff>276225</xdr:rowOff>
    </xdr:from>
    <xdr:to>
      <xdr:col>2</xdr:col>
      <xdr:colOff>409575</xdr:colOff>
      <xdr:row>0</xdr:row>
      <xdr:rowOff>276225</xdr:rowOff>
    </xdr:to>
    <xdr:sp macro="" textlink="">
      <xdr:nvSpPr>
        <xdr:cNvPr id="15015" name="Line 3"/>
        <xdr:cNvSpPr>
          <a:spLocks noChangeShapeType="1"/>
        </xdr:cNvSpPr>
      </xdr:nvSpPr>
      <xdr:spPr bwMode="auto">
        <a:xfrm>
          <a:off x="762000" y="228600"/>
          <a:ext cx="571500" cy="0"/>
        </a:xfrm>
        <a:prstGeom prst="line">
          <a:avLst/>
        </a:prstGeom>
        <a:noFill/>
        <a:ln w="254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466725</xdr:colOff>
      <xdr:row>0</xdr:row>
      <xdr:rowOff>276225</xdr:rowOff>
    </xdr:from>
    <xdr:to>
      <xdr:col>2</xdr:col>
      <xdr:colOff>133350</xdr:colOff>
      <xdr:row>2</xdr:row>
      <xdr:rowOff>238125</xdr:rowOff>
    </xdr:to>
    <xdr:sp macro="" textlink="">
      <xdr:nvSpPr>
        <xdr:cNvPr id="15016" name="Line 4"/>
        <xdr:cNvSpPr>
          <a:spLocks noChangeShapeType="1"/>
        </xdr:cNvSpPr>
      </xdr:nvSpPr>
      <xdr:spPr bwMode="auto">
        <a:xfrm flipH="1" flipV="1">
          <a:off x="762000" y="228600"/>
          <a:ext cx="295275" cy="438150"/>
        </a:xfrm>
        <a:prstGeom prst="line">
          <a:avLst/>
        </a:prstGeom>
        <a:noFill/>
        <a:ln w="254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466725</xdr:colOff>
      <xdr:row>2</xdr:row>
      <xdr:rowOff>276225</xdr:rowOff>
    </xdr:from>
    <xdr:to>
      <xdr:col>2</xdr:col>
      <xdr:colOff>409575</xdr:colOff>
      <xdr:row>2</xdr:row>
      <xdr:rowOff>276225</xdr:rowOff>
    </xdr:to>
    <xdr:sp macro="" textlink="">
      <xdr:nvSpPr>
        <xdr:cNvPr id="15017" name="Line 5"/>
        <xdr:cNvSpPr>
          <a:spLocks noChangeShapeType="1"/>
        </xdr:cNvSpPr>
      </xdr:nvSpPr>
      <xdr:spPr bwMode="auto">
        <a:xfrm>
          <a:off x="762000" y="666750"/>
          <a:ext cx="571500" cy="0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466725</xdr:colOff>
      <xdr:row>2</xdr:row>
      <xdr:rowOff>276225</xdr:rowOff>
    </xdr:from>
    <xdr:to>
      <xdr:col>1</xdr:col>
      <xdr:colOff>476250</xdr:colOff>
      <xdr:row>3</xdr:row>
      <xdr:rowOff>66675</xdr:rowOff>
    </xdr:to>
    <xdr:sp macro="" textlink="">
      <xdr:nvSpPr>
        <xdr:cNvPr id="15018" name="Line 6"/>
        <xdr:cNvSpPr>
          <a:spLocks noChangeShapeType="1"/>
        </xdr:cNvSpPr>
      </xdr:nvSpPr>
      <xdr:spPr bwMode="auto">
        <a:xfrm>
          <a:off x="762000" y="666750"/>
          <a:ext cx="9525" cy="66675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2</xdr:col>
      <xdr:colOff>409575</xdr:colOff>
      <xdr:row>2</xdr:row>
      <xdr:rowOff>276225</xdr:rowOff>
    </xdr:from>
    <xdr:to>
      <xdr:col>2</xdr:col>
      <xdr:colOff>409575</xdr:colOff>
      <xdr:row>3</xdr:row>
      <xdr:rowOff>66675</xdr:rowOff>
    </xdr:to>
    <xdr:sp macro="" textlink="">
      <xdr:nvSpPr>
        <xdr:cNvPr id="15019" name="Line 7"/>
        <xdr:cNvSpPr>
          <a:spLocks noChangeShapeType="1"/>
        </xdr:cNvSpPr>
      </xdr:nvSpPr>
      <xdr:spPr bwMode="auto">
        <a:xfrm>
          <a:off x="1333500" y="666750"/>
          <a:ext cx="0" cy="66675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200025</xdr:colOff>
      <xdr:row>2</xdr:row>
      <xdr:rowOff>95250</xdr:rowOff>
    </xdr:from>
    <xdr:to>
      <xdr:col>1</xdr:col>
      <xdr:colOff>476250</xdr:colOff>
      <xdr:row>3</xdr:row>
      <xdr:rowOff>66675</xdr:rowOff>
    </xdr:to>
    <xdr:sp macro="" textlink="">
      <xdr:nvSpPr>
        <xdr:cNvPr id="15020" name="Line 8"/>
        <xdr:cNvSpPr>
          <a:spLocks noChangeShapeType="1"/>
        </xdr:cNvSpPr>
      </xdr:nvSpPr>
      <xdr:spPr bwMode="auto">
        <a:xfrm flipH="1" flipV="1">
          <a:off x="495300" y="552450"/>
          <a:ext cx="276225" cy="180975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200025</xdr:colOff>
      <xdr:row>2</xdr:row>
      <xdr:rowOff>0</xdr:rowOff>
    </xdr:from>
    <xdr:to>
      <xdr:col>1</xdr:col>
      <xdr:colOff>200025</xdr:colOff>
      <xdr:row>2</xdr:row>
      <xdr:rowOff>95250</xdr:rowOff>
    </xdr:to>
    <xdr:sp macro="" textlink="">
      <xdr:nvSpPr>
        <xdr:cNvPr id="15021" name="Line 9"/>
        <xdr:cNvSpPr>
          <a:spLocks noChangeShapeType="1"/>
        </xdr:cNvSpPr>
      </xdr:nvSpPr>
      <xdr:spPr bwMode="auto">
        <a:xfrm>
          <a:off x="495300" y="457200"/>
          <a:ext cx="0" cy="95250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200025</xdr:colOff>
      <xdr:row>2</xdr:row>
      <xdr:rowOff>0</xdr:rowOff>
    </xdr:from>
    <xdr:to>
      <xdr:col>1</xdr:col>
      <xdr:colOff>561975</xdr:colOff>
      <xdr:row>2</xdr:row>
      <xdr:rowOff>0</xdr:rowOff>
    </xdr:to>
    <xdr:sp macro="" textlink="">
      <xdr:nvSpPr>
        <xdr:cNvPr id="15022" name="Line 10"/>
        <xdr:cNvSpPr>
          <a:spLocks noChangeShapeType="1"/>
        </xdr:cNvSpPr>
      </xdr:nvSpPr>
      <xdr:spPr bwMode="auto">
        <a:xfrm>
          <a:off x="495300" y="457200"/>
          <a:ext cx="361950" cy="0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466725</xdr:colOff>
      <xdr:row>0</xdr:row>
      <xdr:rowOff>276225</xdr:rowOff>
    </xdr:from>
    <xdr:to>
      <xdr:col>1</xdr:col>
      <xdr:colOff>561975</xdr:colOff>
      <xdr:row>0</xdr:row>
      <xdr:rowOff>276225</xdr:rowOff>
    </xdr:to>
    <xdr:sp macro="" textlink="">
      <xdr:nvSpPr>
        <xdr:cNvPr id="15023" name="Line 11"/>
        <xdr:cNvSpPr>
          <a:spLocks noChangeShapeType="1"/>
        </xdr:cNvSpPr>
      </xdr:nvSpPr>
      <xdr:spPr bwMode="auto">
        <a:xfrm>
          <a:off x="762000" y="228600"/>
          <a:ext cx="95250" cy="0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466725</xdr:colOff>
      <xdr:row>0</xdr:row>
      <xdr:rowOff>276225</xdr:rowOff>
    </xdr:from>
    <xdr:to>
      <xdr:col>2</xdr:col>
      <xdr:colOff>47625</xdr:colOff>
      <xdr:row>0</xdr:row>
      <xdr:rowOff>276225</xdr:rowOff>
    </xdr:to>
    <xdr:sp macro="" textlink="">
      <xdr:nvSpPr>
        <xdr:cNvPr id="15024" name="Line 12"/>
        <xdr:cNvSpPr>
          <a:spLocks noChangeShapeType="1"/>
        </xdr:cNvSpPr>
      </xdr:nvSpPr>
      <xdr:spPr bwMode="auto">
        <a:xfrm>
          <a:off x="762000" y="228600"/>
          <a:ext cx="209550" cy="0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2</xdr:col>
      <xdr:colOff>228600</xdr:colOff>
      <xdr:row>2</xdr:row>
      <xdr:rowOff>180975</xdr:rowOff>
    </xdr:from>
    <xdr:to>
      <xdr:col>2</xdr:col>
      <xdr:colOff>409575</xdr:colOff>
      <xdr:row>2</xdr:row>
      <xdr:rowOff>276225</xdr:rowOff>
    </xdr:to>
    <xdr:sp macro="" textlink="">
      <xdr:nvSpPr>
        <xdr:cNvPr id="15025" name="Line 13"/>
        <xdr:cNvSpPr>
          <a:spLocks noChangeShapeType="1"/>
        </xdr:cNvSpPr>
      </xdr:nvSpPr>
      <xdr:spPr bwMode="auto">
        <a:xfrm flipH="1" flipV="1">
          <a:off x="1152525" y="638175"/>
          <a:ext cx="180975" cy="28575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209550</xdr:colOff>
      <xdr:row>2</xdr:row>
      <xdr:rowOff>9525</xdr:rowOff>
    </xdr:from>
    <xdr:to>
      <xdr:col>1</xdr:col>
      <xdr:colOff>476250</xdr:colOff>
      <xdr:row>2</xdr:row>
      <xdr:rowOff>276225</xdr:rowOff>
    </xdr:to>
    <xdr:sp macro="" textlink="">
      <xdr:nvSpPr>
        <xdr:cNvPr id="15026" name="Line 14"/>
        <xdr:cNvSpPr>
          <a:spLocks noChangeShapeType="1"/>
        </xdr:cNvSpPr>
      </xdr:nvSpPr>
      <xdr:spPr bwMode="auto">
        <a:xfrm flipH="1" flipV="1">
          <a:off x="504825" y="466725"/>
          <a:ext cx="26670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381000</xdr:colOff>
      <xdr:row>3</xdr:row>
      <xdr:rowOff>19050</xdr:rowOff>
    </xdr:from>
    <xdr:to>
      <xdr:col>2</xdr:col>
      <xdr:colOff>381000</xdr:colOff>
      <xdr:row>3</xdr:row>
      <xdr:rowOff>19050</xdr:rowOff>
    </xdr:to>
    <xdr:sp macro="" textlink="">
      <xdr:nvSpPr>
        <xdr:cNvPr id="15027" name="Line 15"/>
        <xdr:cNvSpPr>
          <a:spLocks noChangeShapeType="1"/>
        </xdr:cNvSpPr>
      </xdr:nvSpPr>
      <xdr:spPr bwMode="auto">
        <a:xfrm>
          <a:off x="1304925" y="68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12701</xdr:colOff>
      <xdr:row>63</xdr:row>
      <xdr:rowOff>12700</xdr:rowOff>
    </xdr:from>
    <xdr:to>
      <xdr:col>2</xdr:col>
      <xdr:colOff>1117601</xdr:colOff>
      <xdr:row>69</xdr:row>
      <xdr:rowOff>177800</xdr:rowOff>
    </xdr:to>
    <xdr:pic>
      <xdr:nvPicPr>
        <xdr:cNvPr id="1502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2901" y="13030200"/>
          <a:ext cx="1739900" cy="1308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317500</xdr:colOff>
      <xdr:row>74</xdr:row>
      <xdr:rowOff>12699</xdr:rowOff>
    </xdr:from>
    <xdr:to>
      <xdr:col>3</xdr:col>
      <xdr:colOff>0</xdr:colOff>
      <xdr:row>81</xdr:row>
      <xdr:rowOff>0</xdr:rowOff>
    </xdr:to>
    <xdr:pic>
      <xdr:nvPicPr>
        <xdr:cNvPr id="1502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17500" y="15125699"/>
          <a:ext cx="1778000" cy="13208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12700</xdr:colOff>
      <xdr:row>90</xdr:row>
      <xdr:rowOff>12700</xdr:rowOff>
    </xdr:from>
    <xdr:to>
      <xdr:col>2</xdr:col>
      <xdr:colOff>1117600</xdr:colOff>
      <xdr:row>96</xdr:row>
      <xdr:rowOff>12700</xdr:rowOff>
    </xdr:to>
    <xdr:pic>
      <xdr:nvPicPr>
        <xdr:cNvPr id="1503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2900" y="18275300"/>
          <a:ext cx="1739900" cy="1168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12700</xdr:colOff>
      <xdr:row>99</xdr:row>
      <xdr:rowOff>0</xdr:rowOff>
    </xdr:from>
    <xdr:to>
      <xdr:col>3</xdr:col>
      <xdr:colOff>0</xdr:colOff>
      <xdr:row>104</xdr:row>
      <xdr:rowOff>165099</xdr:rowOff>
    </xdr:to>
    <xdr:pic>
      <xdr:nvPicPr>
        <xdr:cNvPr id="15031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42900" y="19532600"/>
          <a:ext cx="1752600" cy="11556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152399</xdr:colOff>
      <xdr:row>111</xdr:row>
      <xdr:rowOff>25401</xdr:rowOff>
    </xdr:from>
    <xdr:to>
      <xdr:col>2</xdr:col>
      <xdr:colOff>927100</xdr:colOff>
      <xdr:row>114</xdr:row>
      <xdr:rowOff>152400</xdr:rowOff>
    </xdr:to>
    <xdr:pic>
      <xdr:nvPicPr>
        <xdr:cNvPr id="1503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82599" y="22161501"/>
          <a:ext cx="1409701" cy="7111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25399</xdr:colOff>
      <xdr:row>124</xdr:row>
      <xdr:rowOff>19050</xdr:rowOff>
    </xdr:from>
    <xdr:to>
      <xdr:col>2</xdr:col>
      <xdr:colOff>1104900</xdr:colOff>
      <xdr:row>131</xdr:row>
      <xdr:rowOff>165100</xdr:rowOff>
    </xdr:to>
    <xdr:pic>
      <xdr:nvPicPr>
        <xdr:cNvPr id="1503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55599" y="25241250"/>
          <a:ext cx="1714501" cy="1504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12700</xdr:colOff>
      <xdr:row>182</xdr:row>
      <xdr:rowOff>177800</xdr:rowOff>
    </xdr:from>
    <xdr:to>
      <xdr:col>2</xdr:col>
      <xdr:colOff>1117601</xdr:colOff>
      <xdr:row>188</xdr:row>
      <xdr:rowOff>175982</xdr:rowOff>
    </xdr:to>
    <xdr:pic>
      <xdr:nvPicPr>
        <xdr:cNvPr id="1503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42900" y="36563300"/>
          <a:ext cx="1739901" cy="11538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317500</xdr:colOff>
      <xdr:row>216</xdr:row>
      <xdr:rowOff>12700</xdr:rowOff>
    </xdr:from>
    <xdr:to>
      <xdr:col>3</xdr:col>
      <xdr:colOff>0</xdr:colOff>
      <xdr:row>221</xdr:row>
      <xdr:rowOff>165100</xdr:rowOff>
    </xdr:to>
    <xdr:pic>
      <xdr:nvPicPr>
        <xdr:cNvPr id="1503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17500" y="43649900"/>
          <a:ext cx="1778000" cy="1130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2</xdr:col>
      <xdr:colOff>1117600</xdr:colOff>
      <xdr:row>167</xdr:row>
      <xdr:rowOff>190499</xdr:rowOff>
    </xdr:to>
    <xdr:pic>
      <xdr:nvPicPr>
        <xdr:cNvPr id="15037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30200" y="32905700"/>
          <a:ext cx="1752600" cy="9524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174</xdr:row>
      <xdr:rowOff>12700</xdr:rowOff>
    </xdr:from>
    <xdr:to>
      <xdr:col>2</xdr:col>
      <xdr:colOff>266700</xdr:colOff>
      <xdr:row>177</xdr:row>
      <xdr:rowOff>203199</xdr:rowOff>
    </xdr:to>
    <xdr:pic>
      <xdr:nvPicPr>
        <xdr:cNvPr id="15038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39725" y="35420300"/>
          <a:ext cx="892175" cy="8000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279401</xdr:colOff>
      <xdr:row>174</xdr:row>
      <xdr:rowOff>12700</xdr:rowOff>
    </xdr:from>
    <xdr:to>
      <xdr:col>3</xdr:col>
      <xdr:colOff>12701</xdr:colOff>
      <xdr:row>178</xdr:row>
      <xdr:rowOff>12700</xdr:rowOff>
    </xdr:to>
    <xdr:pic>
      <xdr:nvPicPr>
        <xdr:cNvPr id="15039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44601" y="35420300"/>
          <a:ext cx="863600" cy="812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</xdr:row>
      <xdr:rowOff>25399</xdr:rowOff>
    </xdr:from>
    <xdr:to>
      <xdr:col>3</xdr:col>
      <xdr:colOff>0</xdr:colOff>
      <xdr:row>146</xdr:row>
      <xdr:rowOff>165100</xdr:rowOff>
    </xdr:to>
    <xdr:pic>
      <xdr:nvPicPr>
        <xdr:cNvPr id="15040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0200" y="28371799"/>
          <a:ext cx="1765300" cy="12827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</xdr:colOff>
      <xdr:row>152</xdr:row>
      <xdr:rowOff>12700</xdr:rowOff>
    </xdr:from>
    <xdr:to>
      <xdr:col>3</xdr:col>
      <xdr:colOff>0</xdr:colOff>
      <xdr:row>158</xdr:row>
      <xdr:rowOff>12699</xdr:rowOff>
    </xdr:to>
    <xdr:pic>
      <xdr:nvPicPr>
        <xdr:cNvPr id="15041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30201" y="30734000"/>
          <a:ext cx="1765299" cy="1142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317500</xdr:colOff>
      <xdr:row>295</xdr:row>
      <xdr:rowOff>12700</xdr:rowOff>
    </xdr:from>
    <xdr:to>
      <xdr:col>3</xdr:col>
      <xdr:colOff>12700</xdr:colOff>
      <xdr:row>299</xdr:row>
      <xdr:rowOff>203199</xdr:rowOff>
    </xdr:to>
    <xdr:pic>
      <xdr:nvPicPr>
        <xdr:cNvPr id="15042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17500" y="59563000"/>
          <a:ext cx="1790700" cy="9651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226</xdr:row>
      <xdr:rowOff>25400</xdr:rowOff>
    </xdr:from>
    <xdr:to>
      <xdr:col>2</xdr:col>
      <xdr:colOff>1117600</xdr:colOff>
      <xdr:row>231</xdr:row>
      <xdr:rowOff>190500</xdr:rowOff>
    </xdr:to>
    <xdr:pic>
      <xdr:nvPicPr>
        <xdr:cNvPr id="1504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0200" y="45656500"/>
          <a:ext cx="1752600" cy="1117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215900</xdr:colOff>
      <xdr:row>277</xdr:row>
      <xdr:rowOff>12701</xdr:rowOff>
    </xdr:from>
    <xdr:to>
      <xdr:col>2</xdr:col>
      <xdr:colOff>901700</xdr:colOff>
      <xdr:row>280</xdr:row>
      <xdr:rowOff>152400</xdr:rowOff>
    </xdr:to>
    <xdr:pic>
      <xdr:nvPicPr>
        <xdr:cNvPr id="1504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46100" y="56832501"/>
          <a:ext cx="1320800" cy="7238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2</xdr:row>
      <xdr:rowOff>47625</xdr:rowOff>
    </xdr:from>
    <xdr:to>
      <xdr:col>2</xdr:col>
      <xdr:colOff>409575</xdr:colOff>
      <xdr:row>3</xdr:row>
      <xdr:rowOff>9525</xdr:rowOff>
    </xdr:to>
    <xdr:sp macro="" textlink="">
      <xdr:nvSpPr>
        <xdr:cNvPr id="15045" name="Line 33"/>
        <xdr:cNvSpPr>
          <a:spLocks noChangeShapeType="1"/>
        </xdr:cNvSpPr>
      </xdr:nvSpPr>
      <xdr:spPr bwMode="auto">
        <a:xfrm flipH="1" flipV="1">
          <a:off x="1152525" y="504825"/>
          <a:ext cx="180975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466725</xdr:colOff>
      <xdr:row>3</xdr:row>
      <xdr:rowOff>66675</xdr:rowOff>
    </xdr:from>
    <xdr:to>
      <xdr:col>2</xdr:col>
      <xdr:colOff>419100</xdr:colOff>
      <xdr:row>3</xdr:row>
      <xdr:rowOff>66675</xdr:rowOff>
    </xdr:to>
    <xdr:sp macro="" textlink="">
      <xdr:nvSpPr>
        <xdr:cNvPr id="15046" name="Line 34"/>
        <xdr:cNvSpPr>
          <a:spLocks noChangeShapeType="1"/>
        </xdr:cNvSpPr>
      </xdr:nvSpPr>
      <xdr:spPr bwMode="auto">
        <a:xfrm>
          <a:off x="762000" y="733425"/>
          <a:ext cx="581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25400</xdr:colOff>
      <xdr:row>241</xdr:row>
      <xdr:rowOff>12700</xdr:rowOff>
    </xdr:from>
    <xdr:to>
      <xdr:col>2</xdr:col>
      <xdr:colOff>1117599</xdr:colOff>
      <xdr:row>247</xdr:row>
      <xdr:rowOff>25400</xdr:rowOff>
    </xdr:to>
    <xdr:pic>
      <xdr:nvPicPr>
        <xdr:cNvPr id="15047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5600" y="48615600"/>
          <a:ext cx="1727199" cy="1181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17</xdr:row>
      <xdr:rowOff>95250</xdr:rowOff>
    </xdr:from>
    <xdr:to>
      <xdr:col>2</xdr:col>
      <xdr:colOff>997498</xdr:colOff>
      <xdr:row>23</xdr:row>
      <xdr:rowOff>152400</xdr:rowOff>
    </xdr:to>
    <xdr:pic>
      <xdr:nvPicPr>
        <xdr:cNvPr id="15048" name="i-main-pic" descr="Картинка 54 из 863">
          <a:hlinkClick xmlns:r="http://schemas.openxmlformats.org/officeDocument/2006/relationships" r:id="rId20" tgtFrame="_blan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lum contrast="30000"/>
        </a:blip>
        <a:srcRect/>
        <a:stretch>
          <a:fillRect/>
        </a:stretch>
      </xdr:blipFill>
      <xdr:spPr bwMode="auto">
        <a:xfrm>
          <a:off x="520700" y="3092450"/>
          <a:ext cx="1441998" cy="1276350"/>
        </a:xfrm>
        <a:prstGeom prst="rect">
          <a:avLst/>
        </a:prstGeom>
        <a:noFill/>
        <a:ln w="76200" cmpd="tri" algn="ctr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169</xdr:row>
      <xdr:rowOff>25400</xdr:rowOff>
    </xdr:from>
    <xdr:to>
      <xdr:col>2</xdr:col>
      <xdr:colOff>863600</xdr:colOff>
      <xdr:row>170</xdr:row>
      <xdr:rowOff>523874</xdr:rowOff>
    </xdr:to>
    <xdr:pic>
      <xdr:nvPicPr>
        <xdr:cNvPr id="1025" name="Picture 1" descr="http://stroydetaldv.ru/wp-content/uploads/2013/10/image020.jpg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330200" y="33997900"/>
          <a:ext cx="1498600" cy="777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12700</xdr:colOff>
      <xdr:row>100</xdr:row>
      <xdr:rowOff>0</xdr:rowOff>
    </xdr:from>
    <xdr:to>
      <xdr:col>3</xdr:col>
      <xdr:colOff>0</xdr:colOff>
      <xdr:row>106</xdr:row>
      <xdr:rowOff>0</xdr:rowOff>
    </xdr:to>
    <xdr:pic>
      <xdr:nvPicPr>
        <xdr:cNvPr id="4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42900" y="19824700"/>
          <a:ext cx="1752600" cy="1181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290</xdr:row>
      <xdr:rowOff>25400</xdr:rowOff>
    </xdr:from>
    <xdr:to>
      <xdr:col>2</xdr:col>
      <xdr:colOff>596900</xdr:colOff>
      <xdr:row>293</xdr:row>
      <xdr:rowOff>152400</xdr:rowOff>
    </xdr:to>
    <xdr:pic>
      <xdr:nvPicPr>
        <xdr:cNvPr id="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 l="13500" t="6286" r="23750" b="56381"/>
        <a:stretch>
          <a:fillRect/>
        </a:stretch>
      </xdr:blipFill>
      <xdr:spPr bwMode="auto">
        <a:xfrm>
          <a:off x="368300" y="59575700"/>
          <a:ext cx="1193800" cy="711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31689</xdr:colOff>
      <xdr:row>282</xdr:row>
      <xdr:rowOff>25400</xdr:rowOff>
    </xdr:from>
    <xdr:to>
      <xdr:col>2</xdr:col>
      <xdr:colOff>1079530</xdr:colOff>
      <xdr:row>285</xdr:row>
      <xdr:rowOff>190500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l="14570" t="28490" r="9713" b="8547"/>
        <a:stretch>
          <a:fillRect/>
        </a:stretch>
      </xdr:blipFill>
      <xdr:spPr bwMode="auto">
        <a:xfrm>
          <a:off x="361889" y="56222900"/>
          <a:ext cx="1682841" cy="736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12700</xdr:colOff>
      <xdr:row>258</xdr:row>
      <xdr:rowOff>190500</xdr:rowOff>
    </xdr:from>
    <xdr:to>
      <xdr:col>2</xdr:col>
      <xdr:colOff>1117600</xdr:colOff>
      <xdr:row>263</xdr:row>
      <xdr:rowOff>25400</xdr:rowOff>
    </xdr:to>
    <xdr:pic>
      <xdr:nvPicPr>
        <xdr:cNvPr id="4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7323" b="14848"/>
        <a:stretch>
          <a:fillRect/>
        </a:stretch>
      </xdr:blipFill>
      <xdr:spPr bwMode="auto">
        <a:xfrm rot="10800000">
          <a:off x="346075" y="52225575"/>
          <a:ext cx="173355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263</xdr:row>
      <xdr:rowOff>50800</xdr:rowOff>
    </xdr:from>
    <xdr:to>
      <xdr:col>2</xdr:col>
      <xdr:colOff>1104900</xdr:colOff>
      <xdr:row>267</xdr:row>
      <xdr:rowOff>165100</xdr:rowOff>
    </xdr:to>
    <xdr:pic>
      <xdr:nvPicPr>
        <xdr:cNvPr id="46" name="Рисунок 45" descr="H:\Documents and Settings\Администратор\Рабочий стол\каталог продукции ВКПП\ЖБ.фото\пд.магадан\пд 1.5х1.5х0.2.jpg"/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30200" y="53987700"/>
          <a:ext cx="17399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301"/>
  <sheetViews>
    <sheetView tabSelected="1" topLeftCell="A127" zoomScale="75" zoomScaleSheetLayoutView="75" workbookViewId="0">
      <selection activeCell="Z11" sqref="Z11"/>
    </sheetView>
  </sheetViews>
  <sheetFormatPr defaultRowHeight="12.75"/>
  <cols>
    <col min="1" max="1" width="5" customWidth="1"/>
    <col min="2" max="2" width="9.42578125" customWidth="1"/>
    <col min="3" max="3" width="17" customWidth="1"/>
    <col min="5" max="5" width="11.5703125" customWidth="1"/>
    <col min="6" max="6" width="13.140625" bestFit="1" customWidth="1"/>
    <col min="7" max="7" width="12.140625" customWidth="1"/>
    <col min="8" max="8" width="9.42578125" hidden="1" customWidth="1"/>
    <col min="9" max="9" width="11.140625" customWidth="1"/>
    <col min="10" max="10" width="7.7109375" customWidth="1"/>
    <col min="11" max="11" width="7.5703125" customWidth="1"/>
    <col min="12" max="12" width="1.140625" customWidth="1"/>
    <col min="13" max="13" width="2.140625" hidden="1" customWidth="1"/>
    <col min="14" max="14" width="7.5703125" hidden="1" customWidth="1"/>
    <col min="15" max="15" width="11.140625" hidden="1" customWidth="1"/>
    <col min="16" max="16" width="8.7109375" hidden="1" customWidth="1"/>
    <col min="17" max="17" width="11.140625" hidden="1" customWidth="1"/>
    <col min="18" max="19" width="0.42578125" hidden="1" customWidth="1"/>
    <col min="20" max="20" width="0" hidden="1" customWidth="1"/>
    <col min="21" max="21" width="11.5703125" bestFit="1" customWidth="1"/>
    <col min="22" max="23" width="0" hidden="1" customWidth="1"/>
  </cols>
  <sheetData>
    <row r="1" spans="1:14" ht="18" customHeight="1">
      <c r="A1" s="13"/>
      <c r="B1" s="822" t="s">
        <v>415</v>
      </c>
      <c r="C1" s="823"/>
      <c r="D1" s="801" t="s">
        <v>461</v>
      </c>
      <c r="E1" s="802"/>
      <c r="F1" s="802"/>
      <c r="G1" s="802"/>
      <c r="H1" s="802"/>
      <c r="I1" s="802"/>
      <c r="J1" s="802"/>
      <c r="K1" s="802"/>
      <c r="L1" s="326"/>
      <c r="M1" s="13"/>
      <c r="N1" s="2"/>
    </row>
    <row r="2" spans="1:14" ht="18" customHeight="1">
      <c r="A2" s="13"/>
      <c r="B2" s="261" t="s">
        <v>161</v>
      </c>
      <c r="C2" s="13"/>
      <c r="D2" s="802"/>
      <c r="E2" s="802"/>
      <c r="F2" s="802"/>
      <c r="G2" s="802"/>
      <c r="H2" s="802"/>
      <c r="I2" s="802"/>
      <c r="J2" s="802"/>
      <c r="K2" s="802"/>
      <c r="L2" s="326"/>
      <c r="M2" s="13"/>
      <c r="N2" s="2"/>
    </row>
    <row r="3" spans="1:14" ht="16.5" customHeight="1">
      <c r="A3" s="13"/>
      <c r="B3" s="13"/>
      <c r="C3" s="261" t="s">
        <v>183</v>
      </c>
      <c r="D3" s="802"/>
      <c r="E3" s="802"/>
      <c r="F3" s="802"/>
      <c r="G3" s="802"/>
      <c r="H3" s="802"/>
      <c r="I3" s="802"/>
      <c r="J3" s="802"/>
      <c r="K3" s="802"/>
      <c r="L3" s="326"/>
      <c r="M3" s="13"/>
      <c r="N3" s="2"/>
    </row>
    <row r="4" spans="1:14" ht="18" customHeight="1">
      <c r="A4" s="13"/>
      <c r="B4" s="13"/>
      <c r="C4" s="13"/>
      <c r="D4" s="802"/>
      <c r="E4" s="802"/>
      <c r="F4" s="802"/>
      <c r="G4" s="802"/>
      <c r="H4" s="802"/>
      <c r="I4" s="802"/>
      <c r="J4" s="802"/>
      <c r="K4" s="802"/>
      <c r="L4" s="326"/>
      <c r="M4" s="13"/>
      <c r="N4" s="2"/>
    </row>
    <row r="5" spans="1:14" ht="18" customHeight="1">
      <c r="A5" s="117"/>
      <c r="B5" s="117"/>
      <c r="C5" s="13"/>
      <c r="D5" s="802"/>
      <c r="E5" s="802"/>
      <c r="F5" s="802"/>
      <c r="G5" s="802"/>
      <c r="H5" s="802"/>
      <c r="I5" s="802"/>
      <c r="J5" s="802"/>
      <c r="K5" s="802"/>
      <c r="L5" s="326"/>
      <c r="M5" s="13"/>
      <c r="N5" s="2"/>
    </row>
    <row r="6" spans="1:14" ht="3" customHeight="1">
      <c r="A6" s="13"/>
      <c r="B6" s="13"/>
      <c r="C6" s="13"/>
      <c r="D6" s="802"/>
      <c r="E6" s="802"/>
      <c r="F6" s="802"/>
      <c r="G6" s="802"/>
      <c r="H6" s="802"/>
      <c r="I6" s="802"/>
      <c r="J6" s="802"/>
      <c r="K6" s="802"/>
      <c r="L6" s="326"/>
      <c r="M6" s="13"/>
      <c r="N6" s="2"/>
    </row>
    <row r="7" spans="1:14" ht="4.5" hidden="1" customHeight="1">
      <c r="A7" s="13"/>
      <c r="B7" s="13"/>
      <c r="C7" s="13"/>
      <c r="D7" s="802"/>
      <c r="E7" s="802"/>
      <c r="F7" s="802"/>
      <c r="G7" s="802"/>
      <c r="H7" s="802"/>
      <c r="I7" s="802"/>
      <c r="J7" s="802"/>
      <c r="K7" s="802"/>
      <c r="L7" s="326"/>
      <c r="M7" s="13"/>
      <c r="N7" s="2"/>
    </row>
    <row r="8" spans="1:14" ht="18" customHeight="1">
      <c r="A8" s="803" t="s">
        <v>392</v>
      </c>
      <c r="B8" s="803"/>
      <c r="C8" s="803"/>
      <c r="D8" s="803"/>
      <c r="E8" s="803"/>
      <c r="F8" s="803"/>
      <c r="G8" s="803"/>
      <c r="H8" s="803"/>
      <c r="I8" s="803"/>
      <c r="J8" s="803"/>
      <c r="K8" s="803"/>
      <c r="L8" s="803"/>
      <c r="M8" s="803"/>
      <c r="N8" s="2"/>
    </row>
    <row r="9" spans="1:14" ht="18" customHeight="1">
      <c r="A9" s="40"/>
      <c r="B9" s="803" t="s">
        <v>452</v>
      </c>
      <c r="C9" s="824"/>
      <c r="D9" s="824"/>
      <c r="E9" s="824"/>
      <c r="F9" s="824"/>
      <c r="G9" s="824"/>
      <c r="H9" s="824"/>
      <c r="I9" s="824"/>
      <c r="J9" s="824"/>
      <c r="K9" s="824"/>
      <c r="L9" s="40"/>
      <c r="M9" s="40"/>
      <c r="N9" s="2"/>
    </row>
    <row r="10" spans="1:14" ht="18" customHeight="1">
      <c r="A10" s="828" t="s">
        <v>449</v>
      </c>
      <c r="B10" s="829"/>
      <c r="C10" s="829"/>
      <c r="D10" s="829"/>
      <c r="E10" s="829"/>
      <c r="F10" s="829"/>
      <c r="G10" s="829"/>
      <c r="H10" s="829"/>
      <c r="I10" s="829"/>
      <c r="J10" s="830"/>
      <c r="K10" s="830"/>
      <c r="L10" s="40"/>
      <c r="M10" s="40"/>
      <c r="N10" s="2"/>
    </row>
    <row r="11" spans="1:14" ht="33" customHeight="1" thickBot="1">
      <c r="A11" s="829"/>
      <c r="B11" s="829"/>
      <c r="C11" s="829"/>
      <c r="D11" s="829"/>
      <c r="E11" s="829"/>
      <c r="F11" s="829"/>
      <c r="G11" s="829"/>
      <c r="H11" s="829"/>
      <c r="I11" s="829"/>
      <c r="J11" s="830"/>
      <c r="K11" s="830"/>
      <c r="L11" s="40"/>
      <c r="M11" s="40"/>
      <c r="N11" s="2"/>
    </row>
    <row r="12" spans="1:14" ht="15">
      <c r="A12" s="825" t="s">
        <v>448</v>
      </c>
      <c r="B12" s="176"/>
      <c r="C12" s="238"/>
      <c r="D12" s="816" t="s">
        <v>390</v>
      </c>
      <c r="E12" s="817"/>
      <c r="F12" s="810" t="s">
        <v>0</v>
      </c>
      <c r="G12" s="811"/>
      <c r="H12" s="804" t="s">
        <v>181</v>
      </c>
      <c r="I12" s="805"/>
      <c r="J12" s="808" t="s">
        <v>182</v>
      </c>
      <c r="K12" s="808" t="s">
        <v>235</v>
      </c>
      <c r="L12" s="374"/>
      <c r="M12" s="13"/>
      <c r="N12" s="2"/>
    </row>
    <row r="13" spans="1:14" ht="17.25" customHeight="1" thickBot="1">
      <c r="A13" s="826"/>
      <c r="B13" s="410"/>
      <c r="C13" s="38"/>
      <c r="D13" s="818"/>
      <c r="E13" s="819"/>
      <c r="F13" s="812"/>
      <c r="G13" s="813"/>
      <c r="H13" s="806"/>
      <c r="I13" s="807"/>
      <c r="J13" s="809"/>
      <c r="K13" s="809"/>
      <c r="L13" s="374"/>
      <c r="M13" s="13"/>
      <c r="N13" s="2"/>
    </row>
    <row r="14" spans="1:14" ht="15.75" thickBot="1">
      <c r="A14" s="827"/>
      <c r="B14" s="177"/>
      <c r="C14" s="179"/>
      <c r="D14" s="820"/>
      <c r="E14" s="821"/>
      <c r="F14" s="814"/>
      <c r="G14" s="815"/>
      <c r="H14" s="679" t="s">
        <v>158</v>
      </c>
      <c r="I14" s="680" t="s">
        <v>1</v>
      </c>
      <c r="J14" s="180" t="s">
        <v>155</v>
      </c>
      <c r="K14" s="263" t="s">
        <v>234</v>
      </c>
      <c r="L14" s="375"/>
      <c r="M14" s="13"/>
      <c r="N14" s="2"/>
    </row>
    <row r="15" spans="1:14" ht="15.75" thickBot="1">
      <c r="A15" s="39">
        <v>1</v>
      </c>
      <c r="B15" s="177"/>
      <c r="C15" s="178"/>
      <c r="D15" s="42">
        <v>2</v>
      </c>
      <c r="E15" s="181"/>
      <c r="F15" s="42">
        <v>3</v>
      </c>
      <c r="G15" s="181"/>
      <c r="H15" s="207">
        <v>4</v>
      </c>
      <c r="I15" s="44">
        <v>5</v>
      </c>
      <c r="J15" s="182">
        <v>6</v>
      </c>
      <c r="K15" s="182">
        <v>7</v>
      </c>
      <c r="L15" s="325"/>
      <c r="M15" s="13"/>
      <c r="N15" s="2"/>
    </row>
    <row r="16" spans="1:14" ht="13.5" customHeight="1" thickBot="1">
      <c r="A16" s="121"/>
      <c r="B16" s="183"/>
      <c r="C16" s="184"/>
      <c r="D16" s="185"/>
      <c r="E16" s="471"/>
      <c r="F16" s="464" t="s">
        <v>178</v>
      </c>
      <c r="G16" s="464"/>
      <c r="H16" s="188" t="s">
        <v>238</v>
      </c>
      <c r="I16" s="217"/>
      <c r="J16" s="217"/>
      <c r="K16" s="218"/>
      <c r="L16" s="325"/>
      <c r="M16" s="13"/>
      <c r="N16" s="2"/>
    </row>
    <row r="17" spans="1:23" ht="15.75" customHeight="1">
      <c r="A17" s="20">
        <v>1</v>
      </c>
      <c r="B17" s="134"/>
      <c r="C17" s="135"/>
      <c r="D17" s="72" t="s">
        <v>167</v>
      </c>
      <c r="E17" s="276"/>
      <c r="F17" s="55" t="s">
        <v>213</v>
      </c>
      <c r="G17" s="30"/>
      <c r="H17" s="57">
        <v>3122</v>
      </c>
      <c r="I17" s="298">
        <f t="shared" ref="I17:I24" si="0">ROUND(H17*1.18,2)</f>
        <v>3683.96</v>
      </c>
      <c r="J17" s="41"/>
      <c r="K17" s="82"/>
      <c r="L17" s="325"/>
      <c r="M17" s="13"/>
      <c r="N17" s="2"/>
      <c r="O17" s="2"/>
      <c r="U17" s="202"/>
      <c r="V17" s="2"/>
      <c r="W17" s="2"/>
    </row>
    <row r="18" spans="1:23" ht="16.5" customHeight="1">
      <c r="A18" s="21">
        <v>2</v>
      </c>
      <c r="B18" s="136"/>
      <c r="C18" s="137"/>
      <c r="D18" s="74" t="s">
        <v>168</v>
      </c>
      <c r="E18" s="102"/>
      <c r="F18" s="59" t="s">
        <v>362</v>
      </c>
      <c r="G18" s="31" t="s">
        <v>254</v>
      </c>
      <c r="H18" s="63">
        <v>3209</v>
      </c>
      <c r="I18" s="267">
        <f t="shared" si="0"/>
        <v>3786.62</v>
      </c>
      <c r="J18" s="89"/>
      <c r="K18" s="86"/>
      <c r="L18" s="325"/>
      <c r="M18" s="13"/>
      <c r="N18" s="2"/>
      <c r="O18" s="2"/>
      <c r="U18" s="202"/>
      <c r="V18" s="678"/>
      <c r="W18" s="2"/>
    </row>
    <row r="19" spans="1:23" ht="15.75" customHeight="1">
      <c r="A19" s="21">
        <v>3</v>
      </c>
      <c r="B19" s="136"/>
      <c r="C19" s="137"/>
      <c r="D19" s="74" t="s">
        <v>169</v>
      </c>
      <c r="E19" s="102"/>
      <c r="F19" s="59" t="s">
        <v>214</v>
      </c>
      <c r="G19" s="31" t="s">
        <v>363</v>
      </c>
      <c r="H19" s="63">
        <v>3352</v>
      </c>
      <c r="I19" s="267">
        <f t="shared" si="0"/>
        <v>3955.36</v>
      </c>
      <c r="J19" s="89"/>
      <c r="K19" s="86"/>
      <c r="L19" s="325"/>
      <c r="M19" s="13"/>
      <c r="N19" s="2"/>
      <c r="O19" s="2"/>
      <c r="U19" s="202"/>
      <c r="V19" s="2"/>
      <c r="W19" s="2"/>
    </row>
    <row r="20" spans="1:23" ht="15.75" customHeight="1">
      <c r="A20" s="21">
        <v>4</v>
      </c>
      <c r="B20" s="136"/>
      <c r="C20" s="137"/>
      <c r="D20" s="74" t="s">
        <v>170</v>
      </c>
      <c r="E20" s="102"/>
      <c r="F20" s="59" t="s">
        <v>215</v>
      </c>
      <c r="G20" s="31" t="s">
        <v>336</v>
      </c>
      <c r="H20" s="63">
        <v>3565</v>
      </c>
      <c r="I20" s="267">
        <f t="shared" si="0"/>
        <v>4206.7</v>
      </c>
      <c r="J20" s="89"/>
      <c r="K20" s="86"/>
      <c r="L20" s="325"/>
      <c r="M20" s="13"/>
      <c r="N20" s="2"/>
      <c r="O20" s="2"/>
      <c r="U20" s="202"/>
      <c r="V20" s="2"/>
      <c r="W20" s="2"/>
    </row>
    <row r="21" spans="1:23" ht="15.75" customHeight="1">
      <c r="A21" s="21">
        <v>5</v>
      </c>
      <c r="B21" s="136"/>
      <c r="C21" s="137"/>
      <c r="D21" s="74" t="s">
        <v>171</v>
      </c>
      <c r="E21" s="102"/>
      <c r="F21" s="59" t="s">
        <v>216</v>
      </c>
      <c r="G21" s="31" t="s">
        <v>337</v>
      </c>
      <c r="H21" s="63">
        <v>3714</v>
      </c>
      <c r="I21" s="267">
        <f t="shared" si="0"/>
        <v>4382.5200000000004</v>
      </c>
      <c r="J21" s="504"/>
      <c r="K21" s="264"/>
      <c r="L21" s="325"/>
      <c r="M21" s="13"/>
      <c r="N21" s="2"/>
      <c r="O21" s="2"/>
      <c r="U21" s="202"/>
      <c r="V21" s="2"/>
      <c r="W21" s="2"/>
    </row>
    <row r="22" spans="1:23" ht="15">
      <c r="A22" s="21">
        <v>6</v>
      </c>
      <c r="B22" s="136"/>
      <c r="C22" s="137"/>
      <c r="D22" s="74" t="s">
        <v>172</v>
      </c>
      <c r="E22" s="102"/>
      <c r="F22" s="59" t="s">
        <v>217</v>
      </c>
      <c r="G22" s="31" t="s">
        <v>255</v>
      </c>
      <c r="H22" s="63">
        <v>3907</v>
      </c>
      <c r="I22" s="267">
        <f t="shared" si="0"/>
        <v>4610.26</v>
      </c>
      <c r="J22" s="504"/>
      <c r="K22" s="264"/>
      <c r="L22" s="325"/>
      <c r="M22" s="13"/>
      <c r="N22" s="2"/>
      <c r="O22" s="2"/>
      <c r="U22" s="202"/>
      <c r="V22" s="2"/>
      <c r="W22" s="2"/>
    </row>
    <row r="23" spans="1:23" ht="15.75" customHeight="1">
      <c r="A23" s="21">
        <v>7</v>
      </c>
      <c r="B23" s="34"/>
      <c r="C23" s="33"/>
      <c r="D23" s="277" t="s">
        <v>173</v>
      </c>
      <c r="E23" s="278"/>
      <c r="F23" s="66" t="s">
        <v>218</v>
      </c>
      <c r="G23" s="45" t="s">
        <v>338</v>
      </c>
      <c r="H23" s="67">
        <v>4165</v>
      </c>
      <c r="I23" s="267">
        <f t="shared" si="0"/>
        <v>4914.7</v>
      </c>
      <c r="J23" s="504"/>
      <c r="K23" s="264"/>
      <c r="L23" s="325"/>
      <c r="M23" s="13"/>
      <c r="N23" s="2"/>
      <c r="O23" s="2"/>
      <c r="U23" s="202"/>
      <c r="V23" s="2"/>
      <c r="W23" s="2"/>
    </row>
    <row r="24" spans="1:23" ht="15.75" thickBot="1">
      <c r="A24" s="65">
        <v>8</v>
      </c>
      <c r="B24" s="35"/>
      <c r="C24" s="138"/>
      <c r="D24" s="502" t="s">
        <v>339</v>
      </c>
      <c r="E24" s="11"/>
      <c r="F24" s="69" t="s">
        <v>340</v>
      </c>
      <c r="G24" s="32" t="s">
        <v>338</v>
      </c>
      <c r="H24" s="70">
        <v>4480</v>
      </c>
      <c r="I24" s="219">
        <f t="shared" si="0"/>
        <v>5286.4</v>
      </c>
      <c r="J24" s="224"/>
      <c r="K24" s="265"/>
      <c r="L24" s="325"/>
      <c r="M24" s="13"/>
      <c r="N24" s="2"/>
      <c r="O24" s="2"/>
      <c r="U24" s="202"/>
      <c r="V24" s="2"/>
      <c r="W24" s="2"/>
    </row>
    <row r="25" spans="1:23" ht="12.75" customHeight="1" thickBot="1">
      <c r="A25" s="208"/>
      <c r="B25" s="209"/>
      <c r="C25" s="210"/>
      <c r="D25" s="211"/>
      <c r="E25" s="211"/>
      <c r="F25" s="464" t="s">
        <v>144</v>
      </c>
      <c r="G25" s="464"/>
      <c r="H25" s="211"/>
      <c r="I25" s="211"/>
      <c r="J25" s="210"/>
      <c r="K25" s="212"/>
      <c r="L25" s="325"/>
      <c r="M25" s="13"/>
      <c r="N25" s="2"/>
      <c r="U25" s="2"/>
      <c r="V25" s="2"/>
      <c r="W25" s="2"/>
    </row>
    <row r="26" spans="1:23" ht="15">
      <c r="A26" s="71">
        <v>1</v>
      </c>
      <c r="B26" s="71"/>
      <c r="C26" s="55"/>
      <c r="D26" s="72" t="s">
        <v>453</v>
      </c>
      <c r="E26" s="73"/>
      <c r="F26" s="54"/>
      <c r="G26" s="403" t="s">
        <v>155</v>
      </c>
      <c r="H26" s="57">
        <v>2890</v>
      </c>
      <c r="I26" s="267">
        <f>ROUND(H26*1.18,2)</f>
        <v>3410.2</v>
      </c>
      <c r="J26" s="71"/>
      <c r="K26" s="82"/>
      <c r="L26" s="325"/>
      <c r="M26" s="13"/>
      <c r="N26" s="2"/>
      <c r="U26" s="202"/>
      <c r="V26" s="2"/>
      <c r="W26" s="2"/>
    </row>
    <row r="27" spans="1:23" ht="15">
      <c r="A27" s="64">
        <v>2</v>
      </c>
      <c r="B27" s="64"/>
      <c r="C27" s="59"/>
      <c r="D27" s="74" t="s">
        <v>454</v>
      </c>
      <c r="E27" s="61"/>
      <c r="F27" s="59"/>
      <c r="G27" s="27"/>
      <c r="H27" s="63">
        <v>3013</v>
      </c>
      <c r="I27" s="267">
        <f>ROUND(H27*1.18,2)</f>
        <v>3555.34</v>
      </c>
      <c r="J27" s="64"/>
      <c r="K27" s="86"/>
      <c r="L27" s="325"/>
      <c r="M27" s="13"/>
      <c r="N27" s="2"/>
      <c r="U27" s="202"/>
      <c r="V27" s="2"/>
      <c r="W27" s="2"/>
    </row>
    <row r="28" spans="1:23" ht="15">
      <c r="A28" s="64">
        <v>3</v>
      </c>
      <c r="B28" s="64"/>
      <c r="C28" s="59"/>
      <c r="D28" s="74" t="s">
        <v>455</v>
      </c>
      <c r="E28" s="76"/>
      <c r="F28" s="61"/>
      <c r="G28" s="27"/>
      <c r="H28" s="63">
        <v>3319</v>
      </c>
      <c r="I28" s="267">
        <f>ROUND(H28*1.18,2)</f>
        <v>3916.42</v>
      </c>
      <c r="J28" s="64"/>
      <c r="K28" s="86"/>
      <c r="L28" s="325"/>
      <c r="M28" s="13"/>
      <c r="N28" s="2"/>
      <c r="U28" s="202"/>
      <c r="V28" s="2"/>
      <c r="W28" s="2"/>
    </row>
    <row r="29" spans="1:23" ht="15">
      <c r="A29" s="64">
        <v>4</v>
      </c>
      <c r="B29" s="64"/>
      <c r="C29" s="59"/>
      <c r="D29" s="74" t="s">
        <v>456</v>
      </c>
      <c r="E29" s="76"/>
      <c r="F29" s="61"/>
      <c r="G29" s="27"/>
      <c r="H29" s="63">
        <v>3514</v>
      </c>
      <c r="I29" s="267">
        <f>ROUND(H29*1.18,2)</f>
        <v>4146.5200000000004</v>
      </c>
      <c r="J29" s="64"/>
      <c r="K29" s="86"/>
      <c r="L29" s="325"/>
      <c r="M29" s="13"/>
      <c r="N29" s="2"/>
      <c r="U29" s="202"/>
      <c r="V29" s="2"/>
      <c r="W29" s="2"/>
    </row>
    <row r="30" spans="1:23" ht="15">
      <c r="A30" s="64">
        <v>5</v>
      </c>
      <c r="B30" s="64"/>
      <c r="C30" s="59"/>
      <c r="D30" s="277" t="s">
        <v>457</v>
      </c>
      <c r="E30" s="401"/>
      <c r="F30" s="402"/>
      <c r="G30" s="29"/>
      <c r="H30" s="63">
        <v>3632</v>
      </c>
      <c r="I30" s="267">
        <f>ROUND(H30*1.18,2)</f>
        <v>4285.76</v>
      </c>
      <c r="J30" s="64"/>
      <c r="K30" s="86"/>
      <c r="L30" s="325"/>
      <c r="M30" s="13"/>
      <c r="N30" s="2"/>
      <c r="U30" s="202"/>
      <c r="V30" s="2"/>
      <c r="W30" s="2"/>
    </row>
    <row r="31" spans="1:23" ht="15.75" thickBot="1">
      <c r="A31" s="502"/>
      <c r="B31" s="225"/>
      <c r="C31" s="226"/>
      <c r="D31" s="68"/>
      <c r="E31" s="69"/>
      <c r="F31" s="503"/>
      <c r="G31" s="19"/>
      <c r="H31" s="70"/>
      <c r="I31" s="267"/>
      <c r="J31" s="19"/>
      <c r="K31" s="85"/>
      <c r="L31" s="325"/>
      <c r="M31" s="13"/>
      <c r="N31" s="2"/>
      <c r="U31" s="2"/>
      <c r="V31" s="2"/>
      <c r="W31" s="2"/>
    </row>
    <row r="32" spans="1:23" ht="15" customHeight="1" thickBot="1">
      <c r="A32" s="213"/>
      <c r="B32" s="262"/>
      <c r="C32" s="755"/>
      <c r="D32" s="755"/>
      <c r="E32" s="755"/>
      <c r="F32" s="755"/>
      <c r="G32" s="755"/>
      <c r="H32" s="754"/>
      <c r="I32" s="754"/>
      <c r="J32" s="214"/>
      <c r="K32" s="215"/>
      <c r="L32" s="325"/>
      <c r="M32" s="13"/>
      <c r="N32" s="2"/>
    </row>
    <row r="33" spans="1:22" ht="15">
      <c r="A33" s="328"/>
      <c r="B33" s="329"/>
      <c r="C33" s="404"/>
      <c r="D33" s="795"/>
      <c r="E33" s="796"/>
      <c r="F33" s="797"/>
      <c r="G33" s="330"/>
      <c r="H33" s="199"/>
      <c r="I33" s="331"/>
      <c r="J33" s="323"/>
      <c r="K33" s="332"/>
      <c r="L33" s="325"/>
      <c r="M33" s="13"/>
      <c r="N33" s="2"/>
    </row>
    <row r="34" spans="1:22" ht="15">
      <c r="A34" s="324"/>
      <c r="B34" s="333"/>
      <c r="C34" s="136"/>
      <c r="D34" s="756"/>
      <c r="E34" s="757"/>
      <c r="F34" s="758"/>
      <c r="G34" s="334"/>
      <c r="H34" s="174"/>
      <c r="I34" s="335"/>
      <c r="J34" s="21"/>
      <c r="K34" s="336"/>
      <c r="L34" s="325"/>
      <c r="M34" s="13"/>
      <c r="N34" s="2"/>
    </row>
    <row r="35" spans="1:22" ht="15">
      <c r="A35" s="337"/>
      <c r="B35" s="338"/>
      <c r="C35" s="134"/>
      <c r="D35" s="798"/>
      <c r="E35" s="799"/>
      <c r="F35" s="800"/>
      <c r="G35" s="334"/>
      <c r="H35" s="174"/>
      <c r="I35" s="335"/>
      <c r="J35" s="26"/>
      <c r="K35" s="339"/>
      <c r="L35" s="325"/>
      <c r="M35" s="13"/>
      <c r="N35" s="2"/>
    </row>
    <row r="36" spans="1:22" ht="15">
      <c r="A36" s="340"/>
      <c r="B36" s="341"/>
      <c r="C36" s="405"/>
      <c r="D36" s="756"/>
      <c r="E36" s="757"/>
      <c r="F36" s="758"/>
      <c r="G36" s="342"/>
      <c r="H36" s="305"/>
      <c r="I36" s="335"/>
      <c r="J36" s="21"/>
      <c r="K36" s="343"/>
      <c r="L36" s="325"/>
      <c r="M36" s="13"/>
      <c r="N36" s="2"/>
    </row>
    <row r="37" spans="1:22" ht="15">
      <c r="A37" s="21"/>
      <c r="B37" s="333"/>
      <c r="C37" s="136"/>
      <c r="D37" s="756"/>
      <c r="E37" s="757"/>
      <c r="F37" s="758"/>
      <c r="G37" s="342"/>
      <c r="H37" s="174"/>
      <c r="I37" s="335"/>
      <c r="J37" s="26"/>
      <c r="K37" s="339"/>
      <c r="L37" s="325"/>
      <c r="M37" s="13"/>
      <c r="N37" s="2"/>
    </row>
    <row r="38" spans="1:22" ht="15">
      <c r="A38" s="95"/>
      <c r="B38" s="344"/>
      <c r="C38" s="124"/>
      <c r="D38" s="756"/>
      <c r="E38" s="757"/>
      <c r="F38" s="758"/>
      <c r="G38" s="342"/>
      <c r="H38" s="175"/>
      <c r="I38" s="345"/>
      <c r="J38" s="21"/>
      <c r="K38" s="336"/>
      <c r="L38" s="325"/>
      <c r="M38" s="13"/>
      <c r="N38" s="2"/>
    </row>
    <row r="39" spans="1:22" ht="15">
      <c r="A39" s="324"/>
      <c r="B39" s="398"/>
      <c r="C39" s="399"/>
      <c r="D39" s="407"/>
      <c r="E39" s="399"/>
      <c r="F39" s="400"/>
      <c r="G39" s="342"/>
      <c r="H39" s="175"/>
      <c r="I39" s="345"/>
      <c r="J39" s="312"/>
      <c r="K39" s="346"/>
      <c r="L39" s="325"/>
      <c r="M39" s="13"/>
      <c r="N39" s="2"/>
    </row>
    <row r="40" spans="1:22" ht="15">
      <c r="A40" s="95"/>
      <c r="B40" s="398"/>
      <c r="C40" s="399"/>
      <c r="D40" s="407"/>
      <c r="E40" s="399"/>
      <c r="F40" s="400"/>
      <c r="G40" s="342"/>
      <c r="H40" s="175"/>
      <c r="I40" s="345"/>
      <c r="J40" s="21"/>
      <c r="K40" s="336"/>
      <c r="L40" s="325"/>
      <c r="M40" s="13"/>
      <c r="N40" s="2"/>
    </row>
    <row r="41" spans="1:22" ht="15.75" thickBot="1">
      <c r="A41" s="139"/>
      <c r="B41" s="347"/>
      <c r="C41" s="406"/>
      <c r="D41" s="408"/>
      <c r="E41" s="348"/>
      <c r="F41" s="409"/>
      <c r="G41" s="349"/>
      <c r="H41" s="206"/>
      <c r="I41" s="350"/>
      <c r="J41" s="46"/>
      <c r="K41" s="46"/>
      <c r="L41" s="325"/>
      <c r="M41" s="13"/>
      <c r="N41" s="2"/>
    </row>
    <row r="42" spans="1:22" ht="16.5" customHeight="1" thickBot="1">
      <c r="A42" s="216"/>
      <c r="B42" s="754" t="s">
        <v>179</v>
      </c>
      <c r="C42" s="754"/>
      <c r="D42" s="754"/>
      <c r="E42" s="754"/>
      <c r="F42" s="754"/>
      <c r="G42" s="755"/>
      <c r="H42" s="754"/>
      <c r="I42" s="754"/>
      <c r="J42" s="754"/>
      <c r="K42" s="469"/>
      <c r="L42" s="325"/>
      <c r="M42" s="123"/>
      <c r="N42" s="2"/>
    </row>
    <row r="43" spans="1:22" ht="15">
      <c r="A43" s="41">
        <v>1</v>
      </c>
      <c r="B43" s="229"/>
      <c r="C43" s="141"/>
      <c r="D43" s="770" t="s">
        <v>388</v>
      </c>
      <c r="E43" s="771"/>
      <c r="F43" s="771"/>
      <c r="G43" s="772"/>
      <c r="H43" s="704">
        <v>72000</v>
      </c>
      <c r="I43" s="267">
        <f>H43*1.18</f>
        <v>84960</v>
      </c>
      <c r="J43" s="41"/>
      <c r="K43" s="189"/>
      <c r="L43" s="325"/>
      <c r="M43" s="13"/>
      <c r="N43" s="202"/>
    </row>
    <row r="44" spans="1:22" ht="15">
      <c r="A44" s="27">
        <v>2</v>
      </c>
      <c r="B44" s="230"/>
      <c r="C44" s="143"/>
      <c r="D44" s="773" t="s">
        <v>389</v>
      </c>
      <c r="E44" s="774"/>
      <c r="F44" s="774"/>
      <c r="G44" s="775"/>
      <c r="H44" s="63">
        <v>27966</v>
      </c>
      <c r="I44" s="268">
        <f>H44*1.18</f>
        <v>32999.879999999997</v>
      </c>
      <c r="J44" s="18"/>
      <c r="K44" s="266"/>
      <c r="L44" s="325"/>
      <c r="M44" s="13"/>
      <c r="N44" s="202"/>
    </row>
    <row r="45" spans="1:22" ht="15.75" thickBot="1">
      <c r="A45" s="14">
        <v>3</v>
      </c>
      <c r="B45" s="227"/>
      <c r="C45" s="228"/>
      <c r="D45" s="776" t="s">
        <v>159</v>
      </c>
      <c r="E45" s="777"/>
      <c r="F45" s="777"/>
      <c r="G45" s="778"/>
      <c r="H45" s="70">
        <v>12712</v>
      </c>
      <c r="I45" s="219">
        <f>ROUND(H45*1.18,2)</f>
        <v>15000.16</v>
      </c>
      <c r="J45" s="19"/>
      <c r="K45" s="85"/>
      <c r="L45" s="325"/>
      <c r="M45" s="13"/>
      <c r="N45" s="2"/>
      <c r="Q45" s="49"/>
      <c r="R45" s="325"/>
      <c r="S45" s="325"/>
      <c r="T45" s="325"/>
      <c r="V45" s="2"/>
    </row>
    <row r="46" spans="1:22" ht="13.5" customHeight="1" thickBot="1">
      <c r="A46" s="767" t="s">
        <v>212</v>
      </c>
      <c r="B46" s="754"/>
      <c r="C46" s="754"/>
      <c r="D46" s="754"/>
      <c r="E46" s="754"/>
      <c r="F46" s="754"/>
      <c r="G46" s="754"/>
      <c r="H46" s="754"/>
      <c r="I46" s="754"/>
      <c r="J46" s="768"/>
      <c r="K46" s="769"/>
      <c r="L46" s="325"/>
      <c r="M46" s="13"/>
      <c r="N46" s="2"/>
      <c r="Q46" s="49"/>
      <c r="R46" s="48"/>
      <c r="S46" s="48"/>
      <c r="T46" s="48"/>
      <c r="V46" s="2"/>
    </row>
    <row r="47" spans="1:22" ht="15">
      <c r="A47" s="43">
        <v>1</v>
      </c>
      <c r="B47" s="288" t="s">
        <v>206</v>
      </c>
      <c r="C47" s="288"/>
      <c r="D47" s="288"/>
      <c r="E47" s="288"/>
      <c r="F47" s="288"/>
      <c r="G47" s="289"/>
      <c r="H47" s="170">
        <f>I47/1.18</f>
        <v>6187</v>
      </c>
      <c r="I47" s="761">
        <v>7300.66</v>
      </c>
      <c r="J47" s="762"/>
      <c r="K47" s="285"/>
      <c r="L47" s="2"/>
      <c r="M47" s="13"/>
      <c r="N47" s="2"/>
      <c r="Q47" s="49"/>
      <c r="R47" s="325"/>
      <c r="S47" s="325"/>
      <c r="T47" s="325"/>
      <c r="V47" s="2"/>
    </row>
    <row r="48" spans="1:22" ht="15">
      <c r="A48" s="36">
        <v>2</v>
      </c>
      <c r="B48" s="290" t="s">
        <v>207</v>
      </c>
      <c r="C48" s="290"/>
      <c r="D48" s="291"/>
      <c r="E48" s="292"/>
      <c r="F48" s="290"/>
      <c r="G48" s="291"/>
      <c r="H48" s="170">
        <f>I48/1.18</f>
        <v>200</v>
      </c>
      <c r="I48" s="759">
        <v>236</v>
      </c>
      <c r="J48" s="760"/>
      <c r="K48" s="287"/>
      <c r="L48" s="2"/>
      <c r="M48" s="13"/>
      <c r="N48" s="2"/>
      <c r="Q48" s="50"/>
      <c r="R48" s="325"/>
      <c r="S48" s="325"/>
      <c r="T48" s="325"/>
      <c r="V48" s="370"/>
    </row>
    <row r="49" spans="1:22" ht="15">
      <c r="A49" s="36">
        <v>3</v>
      </c>
      <c r="B49" s="290" t="s">
        <v>208</v>
      </c>
      <c r="C49" s="290"/>
      <c r="D49" s="290"/>
      <c r="E49" s="290"/>
      <c r="F49" s="290"/>
      <c r="G49" s="291"/>
      <c r="H49" s="170">
        <f>I49/1.18</f>
        <v>31800</v>
      </c>
      <c r="I49" s="759">
        <v>37524</v>
      </c>
      <c r="J49" s="760"/>
      <c r="K49" s="286"/>
      <c r="L49" s="2"/>
      <c r="M49" s="13"/>
      <c r="N49" s="2"/>
      <c r="Q49" s="50"/>
      <c r="R49" s="325"/>
      <c r="S49" s="325"/>
      <c r="T49" s="325"/>
      <c r="V49" s="370"/>
    </row>
    <row r="50" spans="1:22" ht="15">
      <c r="A50" s="37">
        <v>4</v>
      </c>
      <c r="B50" s="293" t="s">
        <v>353</v>
      </c>
      <c r="C50" s="293"/>
      <c r="D50" s="293"/>
      <c r="E50" s="293"/>
      <c r="F50" s="293"/>
      <c r="G50" s="294"/>
      <c r="H50" s="933" t="s">
        <v>359</v>
      </c>
      <c r="I50" s="763" t="s">
        <v>357</v>
      </c>
      <c r="J50" s="764"/>
      <c r="K50" s="931" t="s">
        <v>358</v>
      </c>
      <c r="L50" s="2"/>
      <c r="M50" s="13"/>
      <c r="N50" s="2"/>
      <c r="Q50" s="50"/>
      <c r="R50" s="325"/>
      <c r="S50" s="325"/>
      <c r="T50" s="325"/>
      <c r="V50" s="370"/>
    </row>
    <row r="51" spans="1:22" ht="15">
      <c r="A51" s="7"/>
      <c r="B51" s="58" t="s">
        <v>356</v>
      </c>
      <c r="C51" s="8"/>
      <c r="D51" s="8"/>
      <c r="E51" s="8"/>
      <c r="F51" s="8"/>
      <c r="G51" s="8"/>
      <c r="H51" s="934"/>
      <c r="I51" s="765"/>
      <c r="J51" s="766"/>
      <c r="K51" s="932"/>
      <c r="L51" s="2"/>
      <c r="M51" s="13"/>
      <c r="N51" s="2"/>
      <c r="Q51" s="50"/>
      <c r="R51" s="325"/>
      <c r="S51" s="325"/>
      <c r="T51" s="325"/>
      <c r="V51" s="370"/>
    </row>
    <row r="52" spans="1:22" ht="15">
      <c r="A52" s="937">
        <v>5</v>
      </c>
      <c r="B52" s="293" t="s">
        <v>354</v>
      </c>
      <c r="C52" s="293"/>
      <c r="D52" s="293"/>
      <c r="E52" s="293"/>
      <c r="F52" s="293"/>
      <c r="G52" s="294"/>
      <c r="H52" s="295" t="s">
        <v>360</v>
      </c>
      <c r="I52" s="467" t="s">
        <v>361</v>
      </c>
      <c r="J52" s="297"/>
      <c r="K52" s="929"/>
      <c r="L52" s="2"/>
      <c r="M52" s="13"/>
      <c r="N52" s="2"/>
      <c r="Q52" s="50"/>
      <c r="R52" s="325"/>
      <c r="S52" s="325"/>
      <c r="T52" s="325"/>
      <c r="V52" s="370"/>
    </row>
    <row r="53" spans="1:22" ht="15.75" thickBot="1">
      <c r="A53" s="938"/>
      <c r="B53" s="49" t="s">
        <v>355</v>
      </c>
      <c r="C53" s="2"/>
      <c r="D53" s="2"/>
      <c r="E53" s="2"/>
      <c r="F53" s="2"/>
      <c r="G53" s="2"/>
      <c r="H53" s="296">
        <v>46610</v>
      </c>
      <c r="I53" s="468">
        <v>54998.8</v>
      </c>
      <c r="J53" s="284"/>
      <c r="K53" s="930"/>
      <c r="L53" s="2"/>
      <c r="M53" s="13"/>
      <c r="N53" s="2"/>
      <c r="Q53" s="50"/>
      <c r="R53" s="325"/>
      <c r="S53" s="325"/>
      <c r="T53" s="325"/>
      <c r="V53" s="370"/>
    </row>
    <row r="54" spans="1:22" ht="20.25" thickBot="1">
      <c r="A54" s="767" t="s">
        <v>209</v>
      </c>
      <c r="B54" s="754"/>
      <c r="C54" s="754"/>
      <c r="D54" s="754"/>
      <c r="E54" s="754"/>
      <c r="F54" s="754"/>
      <c r="G54" s="754"/>
      <c r="H54" s="754"/>
      <c r="I54" s="754"/>
      <c r="J54" s="939"/>
      <c r="K54" s="940"/>
      <c r="L54" s="2"/>
      <c r="M54" s="13"/>
      <c r="N54" s="2"/>
      <c r="Q54" s="370"/>
      <c r="R54" s="370"/>
      <c r="S54" s="370"/>
      <c r="T54" s="370"/>
      <c r="V54" s="370"/>
    </row>
    <row r="55" spans="1:22" ht="15" customHeight="1">
      <c r="A55" s="41">
        <v>1</v>
      </c>
      <c r="B55" s="79" t="s">
        <v>413</v>
      </c>
      <c r="C55" s="80"/>
      <c r="D55" s="145"/>
      <c r="E55" s="233"/>
      <c r="F55" s="231"/>
      <c r="G55" s="232"/>
      <c r="H55" s="172">
        <v>1102</v>
      </c>
      <c r="I55" s="662">
        <v>1500</v>
      </c>
      <c r="J55" s="235"/>
      <c r="K55" s="239" t="s">
        <v>210</v>
      </c>
      <c r="L55" s="2"/>
      <c r="M55" s="13"/>
      <c r="N55" s="2"/>
      <c r="O55" s="47"/>
      <c r="P55" s="2"/>
      <c r="Q55" s="50"/>
      <c r="R55" s="325"/>
      <c r="S55" s="325"/>
      <c r="T55" s="370"/>
      <c r="V55" s="370"/>
    </row>
    <row r="56" spans="1:22" ht="15">
      <c r="A56" s="27">
        <v>2</v>
      </c>
      <c r="B56" s="83" t="s">
        <v>414</v>
      </c>
      <c r="C56" s="84"/>
      <c r="D56" s="59"/>
      <c r="E56" s="59"/>
      <c r="F56" s="59"/>
      <c r="G56" s="234"/>
      <c r="H56" s="173">
        <v>763</v>
      </c>
      <c r="I56" s="86">
        <f>H56*1.18</f>
        <v>900.33999999999992</v>
      </c>
      <c r="J56" s="236"/>
      <c r="K56" s="240" t="s">
        <v>210</v>
      </c>
      <c r="L56" s="2"/>
      <c r="M56" s="13"/>
      <c r="N56" s="2"/>
      <c r="O56" s="47"/>
      <c r="P56" s="2"/>
      <c r="Q56" s="50"/>
      <c r="R56" s="325"/>
      <c r="S56" s="325"/>
      <c r="T56" s="370"/>
      <c r="V56" s="370"/>
    </row>
    <row r="57" spans="1:22" ht="15.75" thickBot="1">
      <c r="A57" s="19">
        <v>3</v>
      </c>
      <c r="B57" s="941" t="s">
        <v>256</v>
      </c>
      <c r="C57" s="942"/>
      <c r="D57" s="942"/>
      <c r="E57" s="942"/>
      <c r="F57" s="942"/>
      <c r="G57" s="734"/>
      <c r="H57" s="171"/>
      <c r="I57" s="78"/>
      <c r="J57" s="237"/>
      <c r="K57" s="241" t="s">
        <v>210</v>
      </c>
      <c r="L57" s="2"/>
      <c r="M57" s="13"/>
      <c r="N57" s="2"/>
      <c r="O57" s="47"/>
      <c r="P57" s="2"/>
      <c r="Q57" s="50"/>
      <c r="R57" s="325"/>
      <c r="S57" s="325"/>
      <c r="T57" s="370"/>
      <c r="V57" s="370"/>
    </row>
    <row r="58" spans="1:22" ht="15">
      <c r="A58" s="943" t="s">
        <v>416</v>
      </c>
      <c r="B58" s="944"/>
      <c r="C58" s="944"/>
      <c r="D58" s="944"/>
      <c r="E58" s="944"/>
      <c r="F58" s="944"/>
      <c r="G58" s="944"/>
      <c r="H58" s="944"/>
      <c r="I58" s="944"/>
      <c r="J58" s="944"/>
      <c r="K58" s="840"/>
      <c r="L58" s="453"/>
      <c r="M58" s="13"/>
      <c r="N58" s="2"/>
      <c r="O58" s="47"/>
      <c r="P58" s="2"/>
      <c r="Q58" s="50"/>
      <c r="R58" s="325"/>
      <c r="S58" s="325"/>
      <c r="T58" s="370"/>
      <c r="V58" s="370"/>
    </row>
    <row r="59" spans="1:22" ht="15" thickBot="1">
      <c r="A59" s="945" t="s">
        <v>417</v>
      </c>
      <c r="B59" s="942"/>
      <c r="C59" s="942"/>
      <c r="D59" s="942"/>
      <c r="E59" s="942"/>
      <c r="F59" s="942"/>
      <c r="G59" s="942"/>
      <c r="H59" s="942"/>
      <c r="I59" s="942"/>
      <c r="J59" s="942"/>
      <c r="K59" s="734"/>
      <c r="L59" s="2"/>
      <c r="M59" s="2"/>
      <c r="N59" s="2"/>
      <c r="O59" s="47"/>
      <c r="P59" s="2"/>
      <c r="Q59" s="50"/>
      <c r="R59" s="325"/>
      <c r="S59" s="325"/>
      <c r="T59" s="370"/>
      <c r="V59" s="370"/>
    </row>
    <row r="60" spans="1:22" ht="14.25" customHeight="1" thickBot="1">
      <c r="A60" s="767" t="s">
        <v>211</v>
      </c>
      <c r="B60" s="754"/>
      <c r="C60" s="754"/>
      <c r="D60" s="754"/>
      <c r="E60" s="754"/>
      <c r="F60" s="754"/>
      <c r="G60" s="754"/>
      <c r="H60" s="754"/>
      <c r="I60" s="754"/>
      <c r="J60" s="939"/>
      <c r="K60" s="940"/>
      <c r="L60" s="2"/>
      <c r="M60" s="13"/>
      <c r="N60" s="2"/>
      <c r="O60" s="47"/>
      <c r="P60" s="2"/>
      <c r="Q60" s="50"/>
      <c r="R60" s="325"/>
      <c r="S60" s="325"/>
      <c r="T60" s="370"/>
      <c r="V60" s="370"/>
    </row>
    <row r="61" spans="1:22" ht="15" customHeight="1" thickBot="1">
      <c r="A61" s="105">
        <v>1</v>
      </c>
      <c r="B61" s="282"/>
      <c r="C61" s="23"/>
      <c r="D61" s="23"/>
      <c r="E61" s="23"/>
      <c r="F61" s="23"/>
      <c r="G61" s="475"/>
      <c r="H61" s="283"/>
      <c r="I61" s="327"/>
      <c r="J61" s="396"/>
      <c r="K61" s="397"/>
      <c r="L61" s="2"/>
      <c r="M61" s="13"/>
      <c r="N61" s="2"/>
      <c r="O61" s="47"/>
      <c r="P61" s="2"/>
      <c r="Q61" s="50"/>
      <c r="R61" s="50"/>
      <c r="S61" s="370"/>
      <c r="T61" s="370"/>
      <c r="V61" s="370"/>
    </row>
    <row r="62" spans="1:22" ht="24" customHeight="1" thickBot="1">
      <c r="A62" s="767" t="s">
        <v>249</v>
      </c>
      <c r="B62" s="754"/>
      <c r="C62" s="754"/>
      <c r="D62" s="754"/>
      <c r="E62" s="754"/>
      <c r="F62" s="754"/>
      <c r="G62" s="754"/>
      <c r="H62" s="754"/>
      <c r="I62" s="754"/>
      <c r="J62" s="754"/>
      <c r="K62" s="948"/>
      <c r="L62" s="368">
        <v>0.01</v>
      </c>
      <c r="M62" s="115"/>
      <c r="O62" s="47"/>
      <c r="P62" s="2"/>
    </row>
    <row r="63" spans="1:22" ht="15.75" thickBot="1">
      <c r="A63" s="105"/>
      <c r="B63" s="88"/>
      <c r="C63" s="475"/>
      <c r="D63" s="782"/>
      <c r="E63" s="866"/>
      <c r="F63" s="935"/>
      <c r="G63" s="936"/>
      <c r="H63" s="610"/>
      <c r="I63" s="611"/>
      <c r="J63" s="94"/>
      <c r="K63" s="612"/>
      <c r="L63" s="2"/>
      <c r="M63" s="115"/>
      <c r="O63" s="47"/>
      <c r="P63" s="2"/>
    </row>
    <row r="64" spans="1:22" ht="15">
      <c r="A64" s="89">
        <v>1</v>
      </c>
      <c r="B64" s="99"/>
      <c r="C64" s="56"/>
      <c r="D64" s="793" t="s">
        <v>2</v>
      </c>
      <c r="E64" s="794"/>
      <c r="F64" s="927" t="s">
        <v>3</v>
      </c>
      <c r="G64" s="928"/>
      <c r="H64" s="705">
        <v>12044</v>
      </c>
      <c r="I64" s="269">
        <f t="shared" ref="I64:I69" si="1">H64*1.18</f>
        <v>14211.92</v>
      </c>
      <c r="J64" s="511">
        <v>0.9</v>
      </c>
      <c r="K64" s="565">
        <v>2.2000000000000002</v>
      </c>
      <c r="L64" s="2"/>
      <c r="M64" s="269">
        <v>12578.8</v>
      </c>
      <c r="N64" s="16">
        <f>M64/1.18</f>
        <v>10660</v>
      </c>
      <c r="O64" s="351">
        <f>N64*1.01</f>
        <v>10766.6</v>
      </c>
      <c r="P64" s="377">
        <v>10767</v>
      </c>
      <c r="Q64" s="351">
        <f>P64*1.18</f>
        <v>12705.06</v>
      </c>
      <c r="R64" s="12"/>
      <c r="S64" s="12"/>
    </row>
    <row r="65" spans="1:19" ht="15">
      <c r="A65" s="21">
        <v>2</v>
      </c>
      <c r="B65" s="25"/>
      <c r="C65" s="146"/>
      <c r="D65" s="729" t="s">
        <v>4</v>
      </c>
      <c r="E65" s="779"/>
      <c r="F65" s="925" t="s">
        <v>5</v>
      </c>
      <c r="G65" s="926"/>
      <c r="H65" s="706">
        <v>11490</v>
      </c>
      <c r="I65" s="360">
        <f t="shared" si="1"/>
        <v>13558.199999999999</v>
      </c>
      <c r="J65" s="552">
        <v>0.86</v>
      </c>
      <c r="K65" s="565">
        <v>2.1</v>
      </c>
      <c r="L65" s="2"/>
      <c r="M65" s="223">
        <v>12002.96</v>
      </c>
      <c r="N65" s="16">
        <f t="shared" ref="N65:N89" si="2">M65/1.18</f>
        <v>10172</v>
      </c>
      <c r="O65" s="351">
        <f t="shared" ref="O65:O89" si="3">N65*1.01</f>
        <v>10273.719999999999</v>
      </c>
      <c r="P65" s="378">
        <v>10274</v>
      </c>
      <c r="Q65" s="351">
        <f t="shared" ref="Q65:Q109" si="4">P65*1.18</f>
        <v>12123.32</v>
      </c>
      <c r="R65" s="12"/>
      <c r="S65" s="12"/>
    </row>
    <row r="66" spans="1:19" ht="15">
      <c r="A66" s="312">
        <v>3</v>
      </c>
      <c r="B66" s="311"/>
      <c r="C66" s="152"/>
      <c r="D66" s="863" t="s">
        <v>6</v>
      </c>
      <c r="E66" s="892"/>
      <c r="F66" s="927" t="s">
        <v>7</v>
      </c>
      <c r="G66" s="928"/>
      <c r="H66" s="706">
        <v>11248</v>
      </c>
      <c r="I66" s="223">
        <f t="shared" si="1"/>
        <v>13272.64</v>
      </c>
      <c r="J66" s="511">
        <v>0.84</v>
      </c>
      <c r="K66" s="545">
        <v>1.99</v>
      </c>
      <c r="L66" s="2"/>
      <c r="M66" s="223">
        <v>11751.62</v>
      </c>
      <c r="N66" s="16">
        <f t="shared" si="2"/>
        <v>9959.0000000000018</v>
      </c>
      <c r="O66" s="351">
        <f t="shared" si="3"/>
        <v>10058.590000000002</v>
      </c>
      <c r="P66" s="378">
        <v>10059</v>
      </c>
      <c r="Q66" s="351">
        <f t="shared" si="4"/>
        <v>11869.619999999999</v>
      </c>
      <c r="R66" s="12"/>
      <c r="S66" s="12"/>
    </row>
    <row r="67" spans="1:19" ht="15">
      <c r="A67" s="21">
        <v>4</v>
      </c>
      <c r="B67" s="147"/>
      <c r="C67" s="146"/>
      <c r="D67" s="716" t="s">
        <v>8</v>
      </c>
      <c r="E67" s="781"/>
      <c r="F67" s="925" t="s">
        <v>9</v>
      </c>
      <c r="G67" s="926"/>
      <c r="H67" s="706">
        <v>11131</v>
      </c>
      <c r="I67" s="360">
        <f t="shared" si="1"/>
        <v>13134.58</v>
      </c>
      <c r="J67" s="552">
        <v>0.83</v>
      </c>
      <c r="K67" s="545">
        <v>1.92</v>
      </c>
      <c r="L67" s="2"/>
      <c r="M67" s="223">
        <v>11529.78</v>
      </c>
      <c r="N67" s="16">
        <f t="shared" si="2"/>
        <v>9771.0000000000018</v>
      </c>
      <c r="O67" s="351">
        <f t="shared" si="3"/>
        <v>9868.7100000000028</v>
      </c>
      <c r="P67" s="378">
        <v>9869</v>
      </c>
      <c r="Q67" s="351">
        <f t="shared" si="4"/>
        <v>11645.42</v>
      </c>
      <c r="R67" s="12"/>
      <c r="S67" s="12"/>
    </row>
    <row r="68" spans="1:19" ht="15">
      <c r="A68" s="312">
        <v>5</v>
      </c>
      <c r="B68" s="311"/>
      <c r="C68" s="152"/>
      <c r="D68" s="729" t="s">
        <v>10</v>
      </c>
      <c r="E68" s="779"/>
      <c r="F68" s="925" t="s">
        <v>11</v>
      </c>
      <c r="G68" s="926"/>
      <c r="H68" s="706">
        <v>10386</v>
      </c>
      <c r="I68" s="223">
        <f t="shared" si="1"/>
        <v>12255.48</v>
      </c>
      <c r="J68" s="552">
        <v>0.82</v>
      </c>
      <c r="K68" s="545">
        <v>1.9</v>
      </c>
      <c r="L68" s="2"/>
      <c r="M68" s="223">
        <v>11257.2</v>
      </c>
      <c r="N68" s="16">
        <f t="shared" si="2"/>
        <v>9540.0000000000018</v>
      </c>
      <c r="O68" s="351">
        <f t="shared" si="3"/>
        <v>9635.4000000000015</v>
      </c>
      <c r="P68" s="378">
        <v>9635</v>
      </c>
      <c r="Q68" s="351">
        <f t="shared" si="4"/>
        <v>11369.3</v>
      </c>
      <c r="R68" s="12"/>
      <c r="S68" s="12"/>
    </row>
    <row r="69" spans="1:19" ht="15">
      <c r="A69" s="21">
        <v>6</v>
      </c>
      <c r="B69" s="311"/>
      <c r="C69" s="152"/>
      <c r="D69" s="863" t="s">
        <v>12</v>
      </c>
      <c r="E69" s="892"/>
      <c r="F69" s="927" t="s">
        <v>13</v>
      </c>
      <c r="G69" s="928"/>
      <c r="H69" s="194">
        <v>10254</v>
      </c>
      <c r="I69" s="360">
        <f t="shared" si="1"/>
        <v>12099.72</v>
      </c>
      <c r="J69" s="552">
        <v>0.81</v>
      </c>
      <c r="K69" s="545">
        <v>1.87</v>
      </c>
      <c r="L69" s="2"/>
      <c r="M69" s="223">
        <v>11067.22</v>
      </c>
      <c r="N69" s="16">
        <f t="shared" si="2"/>
        <v>9379</v>
      </c>
      <c r="O69" s="351">
        <f t="shared" si="3"/>
        <v>9472.7900000000009</v>
      </c>
      <c r="P69" s="378">
        <v>9473</v>
      </c>
      <c r="Q69" s="351">
        <f t="shared" si="4"/>
        <v>11178.14</v>
      </c>
      <c r="R69" s="12"/>
      <c r="S69" s="12"/>
    </row>
    <row r="70" spans="1:19" ht="15">
      <c r="A70" s="21">
        <v>7</v>
      </c>
      <c r="B70" s="311"/>
      <c r="C70" s="152"/>
      <c r="D70" s="729" t="s">
        <v>14</v>
      </c>
      <c r="E70" s="779"/>
      <c r="F70" s="946" t="s">
        <v>15</v>
      </c>
      <c r="G70" s="947"/>
      <c r="H70" s="194">
        <v>10085</v>
      </c>
      <c r="I70" s="223">
        <f t="shared" ref="I70" si="5">H70*1.18</f>
        <v>11900.3</v>
      </c>
      <c r="J70" s="552">
        <v>0.78</v>
      </c>
      <c r="K70" s="545">
        <v>1.8</v>
      </c>
      <c r="L70" s="2"/>
      <c r="M70" s="223">
        <v>10427.66</v>
      </c>
      <c r="N70" s="16">
        <f t="shared" si="2"/>
        <v>8837</v>
      </c>
      <c r="O70" s="351">
        <f t="shared" si="3"/>
        <v>8925.3700000000008</v>
      </c>
      <c r="P70" s="378">
        <v>8925</v>
      </c>
      <c r="Q70" s="351">
        <f t="shared" si="4"/>
        <v>10531.5</v>
      </c>
      <c r="R70" s="12"/>
      <c r="S70" s="12"/>
    </row>
    <row r="71" spans="1:19" ht="15">
      <c r="A71" s="21">
        <v>8</v>
      </c>
      <c r="B71" s="147"/>
      <c r="C71" s="146"/>
      <c r="D71" s="729" t="s">
        <v>16</v>
      </c>
      <c r="E71" s="779"/>
      <c r="F71" s="946" t="s">
        <v>17</v>
      </c>
      <c r="G71" s="947"/>
      <c r="H71" s="194">
        <v>9746</v>
      </c>
      <c r="I71" s="223">
        <f t="shared" ref="I71:I89" si="6">H71*1.18</f>
        <v>11500.279999999999</v>
      </c>
      <c r="J71" s="552">
        <v>0.74</v>
      </c>
      <c r="K71" s="545">
        <v>1.73</v>
      </c>
      <c r="L71" s="2"/>
      <c r="M71" s="223">
        <v>10238.86</v>
      </c>
      <c r="N71" s="16">
        <f t="shared" si="2"/>
        <v>8677.0000000000018</v>
      </c>
      <c r="O71" s="351">
        <f t="shared" si="3"/>
        <v>8763.7700000000023</v>
      </c>
      <c r="P71" s="378">
        <v>8764</v>
      </c>
      <c r="Q71" s="351">
        <f t="shared" si="4"/>
        <v>10341.519999999999</v>
      </c>
      <c r="R71" s="12"/>
      <c r="S71" s="12"/>
    </row>
    <row r="72" spans="1:19" ht="15">
      <c r="A72" s="312">
        <v>9</v>
      </c>
      <c r="B72" s="311"/>
      <c r="C72" s="152"/>
      <c r="D72" s="863" t="s">
        <v>18</v>
      </c>
      <c r="E72" s="892"/>
      <c r="F72" s="946" t="s">
        <v>19</v>
      </c>
      <c r="G72" s="947"/>
      <c r="H72" s="605">
        <v>9406</v>
      </c>
      <c r="I72" s="360">
        <f t="shared" si="6"/>
        <v>11099.08</v>
      </c>
      <c r="J72" s="552">
        <v>0.73</v>
      </c>
      <c r="K72" s="545">
        <v>1.7</v>
      </c>
      <c r="L72" s="2"/>
      <c r="M72" s="223">
        <v>10166.879999999999</v>
      </c>
      <c r="N72" s="16">
        <f t="shared" si="2"/>
        <v>8616</v>
      </c>
      <c r="O72" s="351">
        <f t="shared" si="3"/>
        <v>8702.16</v>
      </c>
      <c r="P72" s="378">
        <v>8702</v>
      </c>
      <c r="Q72" s="351">
        <f t="shared" si="4"/>
        <v>10268.359999999999</v>
      </c>
      <c r="R72" s="12"/>
      <c r="S72" s="12"/>
    </row>
    <row r="73" spans="1:19" ht="15">
      <c r="A73" s="21">
        <v>10</v>
      </c>
      <c r="B73" s="148"/>
      <c r="C73" s="149"/>
      <c r="D73" s="729" t="s">
        <v>20</v>
      </c>
      <c r="E73" s="779"/>
      <c r="F73" s="925" t="s">
        <v>21</v>
      </c>
      <c r="G73" s="926"/>
      <c r="H73" s="194">
        <v>8729</v>
      </c>
      <c r="I73" s="223">
        <f t="shared" si="6"/>
        <v>10300.219999999999</v>
      </c>
      <c r="J73" s="552">
        <v>0.69</v>
      </c>
      <c r="K73" s="545">
        <v>1.63</v>
      </c>
      <c r="L73" s="2"/>
      <c r="M73" s="223">
        <v>9553.2800000000007</v>
      </c>
      <c r="N73" s="16">
        <f t="shared" si="2"/>
        <v>8096.0000000000009</v>
      </c>
      <c r="O73" s="351">
        <f t="shared" si="3"/>
        <v>8176.9600000000009</v>
      </c>
      <c r="P73" s="378">
        <v>8177</v>
      </c>
      <c r="Q73" s="351">
        <f t="shared" si="4"/>
        <v>9648.8599999999988</v>
      </c>
      <c r="R73" s="12"/>
      <c r="S73" s="12"/>
    </row>
    <row r="74" spans="1:19" ht="15">
      <c r="A74" s="26">
        <v>11</v>
      </c>
      <c r="B74" s="311"/>
      <c r="C74" s="152"/>
      <c r="D74" s="863" t="s">
        <v>22</v>
      </c>
      <c r="E74" s="892"/>
      <c r="F74" s="927" t="s">
        <v>23</v>
      </c>
      <c r="G74" s="928"/>
      <c r="H74" s="194">
        <v>8475</v>
      </c>
      <c r="I74" s="360">
        <f t="shared" si="6"/>
        <v>10000.5</v>
      </c>
      <c r="J74" s="552">
        <v>0.66</v>
      </c>
      <c r="K74" s="545">
        <v>1.56</v>
      </c>
      <c r="L74" s="2"/>
      <c r="M74" s="223">
        <v>9170.9599999999991</v>
      </c>
      <c r="N74" s="16">
        <f t="shared" si="2"/>
        <v>7772</v>
      </c>
      <c r="O74" s="351">
        <f t="shared" si="3"/>
        <v>7849.72</v>
      </c>
      <c r="P74" s="378">
        <v>7850</v>
      </c>
      <c r="Q74" s="351">
        <f t="shared" si="4"/>
        <v>9263</v>
      </c>
      <c r="R74" s="12"/>
      <c r="S74" s="16"/>
    </row>
    <row r="75" spans="1:19" ht="15">
      <c r="A75" s="21">
        <v>12</v>
      </c>
      <c r="B75" s="147"/>
      <c r="C75" s="146"/>
      <c r="D75" s="729" t="s">
        <v>24</v>
      </c>
      <c r="E75" s="779"/>
      <c r="F75" s="946" t="s">
        <v>25</v>
      </c>
      <c r="G75" s="947"/>
      <c r="H75" s="194">
        <v>8390</v>
      </c>
      <c r="I75" s="223">
        <f t="shared" si="6"/>
        <v>9900.1999999999989</v>
      </c>
      <c r="J75" s="552">
        <v>0.64</v>
      </c>
      <c r="K75" s="545">
        <v>1.5</v>
      </c>
      <c r="L75" s="2"/>
      <c r="M75" s="223">
        <v>8942.0400000000009</v>
      </c>
      <c r="N75" s="16">
        <f t="shared" si="2"/>
        <v>7578.0000000000009</v>
      </c>
      <c r="O75" s="351">
        <f t="shared" si="3"/>
        <v>7653.7800000000007</v>
      </c>
      <c r="P75" s="378">
        <v>7654</v>
      </c>
      <c r="Q75" s="351">
        <f t="shared" si="4"/>
        <v>9031.7199999999993</v>
      </c>
      <c r="R75" s="12"/>
      <c r="S75" s="12"/>
    </row>
    <row r="76" spans="1:19" ht="15">
      <c r="A76" s="65">
        <v>13</v>
      </c>
      <c r="B76" s="311"/>
      <c r="C76" s="152"/>
      <c r="D76" s="729" t="s">
        <v>26</v>
      </c>
      <c r="E76" s="779"/>
      <c r="F76" s="925" t="s">
        <v>27</v>
      </c>
      <c r="G76" s="926"/>
      <c r="H76" s="194">
        <v>8136</v>
      </c>
      <c r="I76" s="360">
        <f t="shared" si="6"/>
        <v>9600.48</v>
      </c>
      <c r="J76" s="552">
        <v>0.63</v>
      </c>
      <c r="K76" s="545">
        <v>1.48</v>
      </c>
      <c r="L76" s="2"/>
      <c r="M76" s="223">
        <v>8785.1</v>
      </c>
      <c r="N76" s="16">
        <f t="shared" si="2"/>
        <v>7445.0000000000009</v>
      </c>
      <c r="O76" s="351">
        <f t="shared" si="3"/>
        <v>7519.4500000000007</v>
      </c>
      <c r="P76" s="378">
        <v>7520</v>
      </c>
      <c r="Q76" s="351">
        <f t="shared" si="4"/>
        <v>8873.6</v>
      </c>
      <c r="R76" s="12"/>
      <c r="S76" s="12"/>
    </row>
    <row r="77" spans="1:19" ht="15">
      <c r="A77" s="21">
        <v>14</v>
      </c>
      <c r="B77" s="147"/>
      <c r="C77" s="25"/>
      <c r="D77" s="863" t="s">
        <v>28</v>
      </c>
      <c r="E77" s="892"/>
      <c r="F77" s="925" t="s">
        <v>29</v>
      </c>
      <c r="G77" s="926"/>
      <c r="H77" s="605">
        <v>7754</v>
      </c>
      <c r="I77" s="223">
        <f t="shared" si="6"/>
        <v>9149.7199999999993</v>
      </c>
      <c r="J77" s="552">
        <v>0.6</v>
      </c>
      <c r="K77" s="545">
        <v>1.49</v>
      </c>
      <c r="L77" s="2"/>
      <c r="M77" s="223">
        <v>8406.32</v>
      </c>
      <c r="N77" s="16">
        <f t="shared" si="2"/>
        <v>7124</v>
      </c>
      <c r="O77" s="351">
        <f t="shared" si="3"/>
        <v>7195.24</v>
      </c>
      <c r="P77" s="378">
        <v>7195</v>
      </c>
      <c r="Q77" s="351">
        <f t="shared" si="4"/>
        <v>8490.1</v>
      </c>
      <c r="R77" s="12"/>
      <c r="S77" s="12"/>
    </row>
    <row r="78" spans="1:19" ht="15">
      <c r="A78" s="312">
        <v>15</v>
      </c>
      <c r="B78" s="311"/>
      <c r="C78" s="152"/>
      <c r="D78" s="716" t="s">
        <v>30</v>
      </c>
      <c r="E78" s="781"/>
      <c r="F78" s="927" t="s">
        <v>31</v>
      </c>
      <c r="G78" s="928"/>
      <c r="H78" s="194">
        <v>7542</v>
      </c>
      <c r="I78" s="360">
        <f t="shared" si="6"/>
        <v>8899.56</v>
      </c>
      <c r="J78" s="552">
        <v>0.59</v>
      </c>
      <c r="K78" s="545">
        <v>1.2</v>
      </c>
      <c r="L78" s="2"/>
      <c r="M78" s="223">
        <v>8020.46</v>
      </c>
      <c r="N78" s="16">
        <f t="shared" si="2"/>
        <v>6797</v>
      </c>
      <c r="O78" s="351">
        <f t="shared" si="3"/>
        <v>6864.97</v>
      </c>
      <c r="P78" s="378">
        <v>6865</v>
      </c>
      <c r="Q78" s="351">
        <f t="shared" si="4"/>
        <v>8100.7</v>
      </c>
      <c r="R78" s="12"/>
      <c r="S78" s="12"/>
    </row>
    <row r="79" spans="1:19" ht="15">
      <c r="A79" s="21">
        <v>16</v>
      </c>
      <c r="B79" s="147"/>
      <c r="C79" s="146"/>
      <c r="D79" s="716" t="s">
        <v>32</v>
      </c>
      <c r="E79" s="781"/>
      <c r="F79" s="946" t="s">
        <v>33</v>
      </c>
      <c r="G79" s="947"/>
      <c r="H79" s="609">
        <v>7373</v>
      </c>
      <c r="I79" s="223">
        <f t="shared" si="6"/>
        <v>8700.14</v>
      </c>
      <c r="J79" s="552">
        <v>0.56999999999999995</v>
      </c>
      <c r="K79" s="545">
        <v>1.1499999999999999</v>
      </c>
      <c r="L79" s="2"/>
      <c r="M79" s="223">
        <v>7942.58</v>
      </c>
      <c r="N79" s="16">
        <f t="shared" si="2"/>
        <v>6731</v>
      </c>
      <c r="O79" s="351">
        <f t="shared" si="3"/>
        <v>6798.31</v>
      </c>
      <c r="P79" s="378">
        <v>6798</v>
      </c>
      <c r="Q79" s="351">
        <f t="shared" si="4"/>
        <v>8021.6399999999994</v>
      </c>
      <c r="R79" s="12"/>
      <c r="S79" s="12"/>
    </row>
    <row r="80" spans="1:19" ht="15">
      <c r="A80" s="18">
        <v>17</v>
      </c>
      <c r="B80" s="64"/>
      <c r="C80" s="62"/>
      <c r="D80" s="729" t="s">
        <v>34</v>
      </c>
      <c r="E80" s="779"/>
      <c r="F80" s="946" t="s">
        <v>35</v>
      </c>
      <c r="G80" s="947"/>
      <c r="H80" s="609">
        <v>7119</v>
      </c>
      <c r="I80" s="360">
        <f t="shared" si="6"/>
        <v>8400.42</v>
      </c>
      <c r="J80" s="552">
        <v>0.56000000000000005</v>
      </c>
      <c r="K80" s="545">
        <v>1.34</v>
      </c>
      <c r="L80" s="2"/>
      <c r="M80" s="223">
        <v>7803.34</v>
      </c>
      <c r="N80" s="16">
        <f t="shared" si="2"/>
        <v>6613.0000000000009</v>
      </c>
      <c r="O80" s="351">
        <f t="shared" si="3"/>
        <v>6679.130000000001</v>
      </c>
      <c r="P80" s="378">
        <v>6679</v>
      </c>
      <c r="Q80" s="351">
        <f t="shared" si="4"/>
        <v>7881.2199999999993</v>
      </c>
      <c r="R80" s="12"/>
      <c r="S80" s="12"/>
    </row>
    <row r="81" spans="1:19" ht="15">
      <c r="A81" s="21">
        <v>18</v>
      </c>
      <c r="B81" s="147"/>
      <c r="C81" s="146"/>
      <c r="D81" s="729" t="s">
        <v>36</v>
      </c>
      <c r="E81" s="779"/>
      <c r="F81" s="925" t="s">
        <v>37</v>
      </c>
      <c r="G81" s="926"/>
      <c r="H81" s="194">
        <v>6864</v>
      </c>
      <c r="I81" s="223">
        <f t="shared" si="6"/>
        <v>8099.5199999999995</v>
      </c>
      <c r="J81" s="552">
        <v>0.55000000000000004</v>
      </c>
      <c r="K81" s="545">
        <v>1.29</v>
      </c>
      <c r="L81" s="2"/>
      <c r="M81" s="223">
        <v>7581.5</v>
      </c>
      <c r="N81" s="16">
        <f t="shared" si="2"/>
        <v>6425</v>
      </c>
      <c r="O81" s="351">
        <f t="shared" si="3"/>
        <v>6489.25</v>
      </c>
      <c r="P81" s="378">
        <v>6489</v>
      </c>
      <c r="Q81" s="351">
        <f t="shared" si="4"/>
        <v>7657.0199999999995</v>
      </c>
      <c r="R81" s="12"/>
      <c r="S81" s="12"/>
    </row>
    <row r="82" spans="1:19" ht="15">
      <c r="A82" s="26">
        <v>19</v>
      </c>
      <c r="B82" s="311"/>
      <c r="C82" s="152"/>
      <c r="D82" s="729" t="s">
        <v>38</v>
      </c>
      <c r="E82" s="779"/>
      <c r="F82" s="925" t="s">
        <v>39</v>
      </c>
      <c r="G82" s="926"/>
      <c r="H82" s="194">
        <v>6525</v>
      </c>
      <c r="I82" s="360">
        <f t="shared" si="6"/>
        <v>7699.5</v>
      </c>
      <c r="J82" s="552">
        <v>0.53</v>
      </c>
      <c r="K82" s="545">
        <v>1.28</v>
      </c>
      <c r="L82" s="2"/>
      <c r="M82" s="223">
        <v>7212.16</v>
      </c>
      <c r="N82" s="16">
        <f t="shared" si="2"/>
        <v>6112</v>
      </c>
      <c r="O82" s="351">
        <f t="shared" si="3"/>
        <v>6173.12</v>
      </c>
      <c r="P82" s="378">
        <v>6173</v>
      </c>
      <c r="Q82" s="351">
        <f t="shared" si="4"/>
        <v>7284.1399999999994</v>
      </c>
      <c r="R82" s="12"/>
      <c r="S82" s="12"/>
    </row>
    <row r="83" spans="1:19" ht="15">
      <c r="A83" s="21">
        <v>20</v>
      </c>
      <c r="B83" s="151"/>
      <c r="C83" s="152"/>
      <c r="D83" s="863" t="s">
        <v>40</v>
      </c>
      <c r="E83" s="892"/>
      <c r="F83" s="949" t="s">
        <v>41</v>
      </c>
      <c r="G83" s="950"/>
      <c r="H83" s="194">
        <v>6102</v>
      </c>
      <c r="I83" s="223">
        <f t="shared" si="6"/>
        <v>7200.36</v>
      </c>
      <c r="J83" s="552">
        <v>0.49</v>
      </c>
      <c r="K83" s="545">
        <v>1.1299999999999999</v>
      </c>
      <c r="L83" s="2"/>
      <c r="M83" s="223">
        <v>6816.86</v>
      </c>
      <c r="N83" s="16">
        <f t="shared" si="2"/>
        <v>5777</v>
      </c>
      <c r="O83" s="351">
        <f t="shared" si="3"/>
        <v>5834.77</v>
      </c>
      <c r="P83" s="378">
        <v>5835</v>
      </c>
      <c r="Q83" s="351">
        <f t="shared" si="4"/>
        <v>6885.2999999999993</v>
      </c>
      <c r="R83" s="12"/>
      <c r="S83" s="12"/>
    </row>
    <row r="84" spans="1:19" ht="15">
      <c r="A84" s="21">
        <v>21</v>
      </c>
      <c r="B84" s="151"/>
      <c r="C84" s="152"/>
      <c r="D84" s="716" t="s">
        <v>42</v>
      </c>
      <c r="E84" s="781"/>
      <c r="F84" s="949" t="s">
        <v>43</v>
      </c>
      <c r="G84" s="950"/>
      <c r="H84" s="194">
        <v>6017</v>
      </c>
      <c r="I84" s="360">
        <f t="shared" si="6"/>
        <v>7100.0599999999995</v>
      </c>
      <c r="J84" s="552">
        <v>0.48</v>
      </c>
      <c r="K84" s="545">
        <v>1.1200000000000001</v>
      </c>
      <c r="L84" s="2"/>
      <c r="M84" s="223">
        <v>6587.94</v>
      </c>
      <c r="N84" s="16">
        <f t="shared" si="2"/>
        <v>5583</v>
      </c>
      <c r="O84" s="351">
        <f t="shared" si="3"/>
        <v>5638.83</v>
      </c>
      <c r="P84" s="378">
        <v>5639</v>
      </c>
      <c r="Q84" s="351">
        <f t="shared" si="4"/>
        <v>6654.0199999999995</v>
      </c>
      <c r="R84" s="12"/>
      <c r="S84" s="12"/>
    </row>
    <row r="85" spans="1:19" ht="15">
      <c r="A85" s="21">
        <v>22</v>
      </c>
      <c r="B85" s="151"/>
      <c r="C85" s="152"/>
      <c r="D85" s="729" t="s">
        <v>44</v>
      </c>
      <c r="E85" s="779"/>
      <c r="F85" s="949" t="s">
        <v>45</v>
      </c>
      <c r="G85" s="950"/>
      <c r="H85" s="194">
        <v>5847</v>
      </c>
      <c r="I85" s="223">
        <f t="shared" si="6"/>
        <v>6899.46</v>
      </c>
      <c r="J85" s="552">
        <v>0.46</v>
      </c>
      <c r="K85" s="545">
        <v>1.1000000000000001</v>
      </c>
      <c r="L85" s="2"/>
      <c r="M85" s="223">
        <v>6354.3</v>
      </c>
      <c r="N85" s="16">
        <f t="shared" si="2"/>
        <v>5385</v>
      </c>
      <c r="O85" s="351">
        <f t="shared" si="3"/>
        <v>5438.85</v>
      </c>
      <c r="P85" s="378">
        <v>5439</v>
      </c>
      <c r="Q85" s="351">
        <f t="shared" si="4"/>
        <v>6418.0199999999995</v>
      </c>
      <c r="R85" s="12"/>
      <c r="S85" s="12"/>
    </row>
    <row r="86" spans="1:19" ht="15">
      <c r="A86" s="26">
        <v>23</v>
      </c>
      <c r="B86" s="151"/>
      <c r="C86" s="152"/>
      <c r="D86" s="863" t="s">
        <v>46</v>
      </c>
      <c r="E86" s="892"/>
      <c r="F86" s="927" t="s">
        <v>47</v>
      </c>
      <c r="G86" s="928"/>
      <c r="H86" s="194">
        <v>5424</v>
      </c>
      <c r="I86" s="360">
        <f t="shared" si="6"/>
        <v>6400.32</v>
      </c>
      <c r="J86" s="552">
        <v>0.37</v>
      </c>
      <c r="K86" s="545">
        <v>1.08</v>
      </c>
      <c r="L86" s="2"/>
      <c r="M86" s="223">
        <v>5997.94</v>
      </c>
      <c r="N86" s="16">
        <f t="shared" si="2"/>
        <v>5083</v>
      </c>
      <c r="O86" s="351">
        <f t="shared" si="3"/>
        <v>5133.83</v>
      </c>
      <c r="P86" s="378">
        <v>5134</v>
      </c>
      <c r="Q86" s="351">
        <f t="shared" si="4"/>
        <v>6058.12</v>
      </c>
      <c r="R86" s="12"/>
      <c r="S86" s="12"/>
    </row>
    <row r="87" spans="1:19" ht="15">
      <c r="A87" s="21">
        <v>24</v>
      </c>
      <c r="B87" s="151"/>
      <c r="C87" s="152"/>
      <c r="D87" s="729" t="s">
        <v>48</v>
      </c>
      <c r="E87" s="779"/>
      <c r="F87" s="925" t="s">
        <v>49</v>
      </c>
      <c r="G87" s="926"/>
      <c r="H87" s="194">
        <v>5127</v>
      </c>
      <c r="I87" s="223">
        <f t="shared" si="6"/>
        <v>6049.86</v>
      </c>
      <c r="J87" s="552">
        <v>0.4</v>
      </c>
      <c r="K87" s="545">
        <v>0.97</v>
      </c>
      <c r="L87" s="2"/>
      <c r="M87" s="223">
        <v>5621.52</v>
      </c>
      <c r="N87" s="16">
        <f t="shared" si="2"/>
        <v>4764.0000000000009</v>
      </c>
      <c r="O87" s="351">
        <f t="shared" si="3"/>
        <v>4811.6400000000012</v>
      </c>
      <c r="P87" s="378">
        <v>4812</v>
      </c>
      <c r="Q87" s="351">
        <f t="shared" si="4"/>
        <v>5678.16</v>
      </c>
      <c r="R87" s="12"/>
      <c r="S87" s="12"/>
    </row>
    <row r="88" spans="1:19" ht="15">
      <c r="A88" s="26">
        <v>25</v>
      </c>
      <c r="B88" s="151"/>
      <c r="C88" s="152"/>
      <c r="D88" s="729" t="s">
        <v>50</v>
      </c>
      <c r="E88" s="779"/>
      <c r="F88" s="927" t="s">
        <v>51</v>
      </c>
      <c r="G88" s="928"/>
      <c r="H88" s="194">
        <v>5000</v>
      </c>
      <c r="I88" s="223">
        <f t="shared" si="6"/>
        <v>5900</v>
      </c>
      <c r="J88" s="552">
        <v>0.39</v>
      </c>
      <c r="K88" s="545">
        <v>0.87</v>
      </c>
      <c r="L88" s="2"/>
      <c r="M88" s="223">
        <v>5484.64</v>
      </c>
      <c r="N88" s="16">
        <f t="shared" si="2"/>
        <v>4648.0000000000009</v>
      </c>
      <c r="O88" s="351">
        <f t="shared" si="3"/>
        <v>4694.4800000000014</v>
      </c>
      <c r="P88" s="378">
        <v>4695</v>
      </c>
      <c r="Q88" s="351">
        <f t="shared" si="4"/>
        <v>5540.0999999999995</v>
      </c>
      <c r="R88" s="12"/>
      <c r="S88" s="12"/>
    </row>
    <row r="89" spans="1:19" ht="15.75" thickBot="1">
      <c r="A89" s="21">
        <v>26</v>
      </c>
      <c r="B89" s="153"/>
      <c r="C89" s="154"/>
      <c r="D89" s="793" t="s">
        <v>52</v>
      </c>
      <c r="E89" s="794"/>
      <c r="F89" s="955" t="s">
        <v>53</v>
      </c>
      <c r="G89" s="956"/>
      <c r="H89" s="606">
        <v>4322</v>
      </c>
      <c r="I89" s="270">
        <f t="shared" si="6"/>
        <v>5099.96</v>
      </c>
      <c r="J89" s="512">
        <v>0.35</v>
      </c>
      <c r="K89" s="585">
        <v>0.8</v>
      </c>
      <c r="L89" s="2"/>
      <c r="M89" s="352">
        <v>4841.54</v>
      </c>
      <c r="N89" s="16">
        <f t="shared" si="2"/>
        <v>4103</v>
      </c>
      <c r="O89" s="351">
        <f t="shared" si="3"/>
        <v>4144.03</v>
      </c>
      <c r="P89" s="380">
        <v>4144</v>
      </c>
      <c r="Q89" s="351">
        <f t="shared" si="4"/>
        <v>4889.92</v>
      </c>
      <c r="R89" s="368">
        <v>0.01</v>
      </c>
      <c r="S89" s="12"/>
    </row>
    <row r="90" spans="1:19" ht="21.75" customHeight="1" thickBot="1">
      <c r="A90" s="957" t="s">
        <v>460</v>
      </c>
      <c r="B90" s="923"/>
      <c r="C90" s="923"/>
      <c r="D90" s="923"/>
      <c r="E90" s="923"/>
      <c r="F90" s="923"/>
      <c r="G90" s="923"/>
      <c r="H90" s="923"/>
      <c r="I90" s="923"/>
      <c r="J90" s="923"/>
      <c r="K90" s="924"/>
      <c r="L90" s="368">
        <v>0.01</v>
      </c>
      <c r="M90" s="376"/>
      <c r="N90" s="16"/>
      <c r="O90" s="16"/>
      <c r="P90" s="371"/>
      <c r="Q90" s="12"/>
      <c r="R90" s="12"/>
      <c r="S90" s="12"/>
    </row>
    <row r="91" spans="1:19" ht="15">
      <c r="A91" s="312">
        <v>1</v>
      </c>
      <c r="B91" s="25"/>
      <c r="C91" s="146"/>
      <c r="D91" s="500" t="s">
        <v>248</v>
      </c>
      <c r="E91" s="501"/>
      <c r="F91" s="517" t="s">
        <v>246</v>
      </c>
      <c r="G91" s="518"/>
      <c r="H91" s="672">
        <v>2861</v>
      </c>
      <c r="I91" s="274">
        <f t="shared" ref="I91:I110" si="7">H91*1.18</f>
        <v>3375.98</v>
      </c>
      <c r="J91" s="580">
        <v>0.15</v>
      </c>
      <c r="K91" s="581">
        <v>0.36</v>
      </c>
      <c r="L91" s="2"/>
      <c r="M91" s="273">
        <v>3342.94</v>
      </c>
      <c r="N91" s="16">
        <f>M91/1.18</f>
        <v>2833</v>
      </c>
      <c r="O91" s="351">
        <f>N91*1.01</f>
        <v>2861.33</v>
      </c>
      <c r="P91" s="377">
        <v>2861</v>
      </c>
      <c r="Q91" s="351">
        <f t="shared" si="4"/>
        <v>3375.98</v>
      </c>
      <c r="R91" s="368">
        <v>0.01</v>
      </c>
      <c r="S91" s="12"/>
    </row>
    <row r="92" spans="1:19" ht="15">
      <c r="A92" s="21">
        <v>2</v>
      </c>
      <c r="B92" s="311"/>
      <c r="C92" s="152"/>
      <c r="D92" s="729" t="s">
        <v>225</v>
      </c>
      <c r="E92" s="779"/>
      <c r="F92" s="958" t="s">
        <v>247</v>
      </c>
      <c r="G92" s="912"/>
      <c r="H92" s="673">
        <v>2962</v>
      </c>
      <c r="I92" s="272">
        <f t="shared" si="7"/>
        <v>3495.16</v>
      </c>
      <c r="J92" s="582">
        <v>0.24</v>
      </c>
      <c r="K92" s="545">
        <v>0.6</v>
      </c>
      <c r="L92" s="2"/>
      <c r="M92" s="272">
        <v>3460.94</v>
      </c>
      <c r="N92" s="16">
        <f t="shared" ref="N92:N121" si="8">M92/1.18</f>
        <v>2933</v>
      </c>
      <c r="O92" s="351">
        <f t="shared" ref="O92:O119" si="9">N92*1.01</f>
        <v>2962.33</v>
      </c>
      <c r="P92" s="378">
        <v>2962</v>
      </c>
      <c r="Q92" s="351">
        <f t="shared" si="4"/>
        <v>3495.16</v>
      </c>
      <c r="R92" s="12"/>
      <c r="S92" s="12"/>
    </row>
    <row r="93" spans="1:19" ht="15">
      <c r="A93" s="21">
        <v>3</v>
      </c>
      <c r="B93" s="311"/>
      <c r="C93" s="152"/>
      <c r="D93" s="716" t="s">
        <v>226</v>
      </c>
      <c r="E93" s="781"/>
      <c r="F93" s="959" t="s">
        <v>224</v>
      </c>
      <c r="G93" s="960"/>
      <c r="H93" s="673">
        <v>4661</v>
      </c>
      <c r="I93" s="272">
        <f t="shared" si="7"/>
        <v>5499.98</v>
      </c>
      <c r="J93" s="583">
        <v>0.4</v>
      </c>
      <c r="K93" s="545">
        <v>1</v>
      </c>
      <c r="L93" s="2"/>
      <c r="M93" s="272">
        <v>5295.84</v>
      </c>
      <c r="N93" s="16">
        <f t="shared" si="8"/>
        <v>4488</v>
      </c>
      <c r="O93" s="351">
        <f t="shared" si="9"/>
        <v>4532.88</v>
      </c>
      <c r="P93" s="378">
        <v>4533</v>
      </c>
      <c r="Q93" s="351">
        <f t="shared" si="4"/>
        <v>5348.94</v>
      </c>
      <c r="R93" s="12"/>
      <c r="S93" s="12"/>
    </row>
    <row r="94" spans="1:19" ht="15.75" thickBot="1">
      <c r="A94" s="312">
        <v>4</v>
      </c>
      <c r="B94" s="147"/>
      <c r="C94" s="146"/>
      <c r="D94" s="718" t="s">
        <v>450</v>
      </c>
      <c r="E94" s="737"/>
      <c r="F94" s="684" t="s">
        <v>451</v>
      </c>
      <c r="G94" s="683"/>
      <c r="H94" s="70">
        <v>8136</v>
      </c>
      <c r="I94" s="303">
        <f t="shared" ref="I94" si="10">H94*1.18</f>
        <v>9600.48</v>
      </c>
      <c r="J94" s="590">
        <v>0.39</v>
      </c>
      <c r="K94" s="557">
        <v>0.94</v>
      </c>
      <c r="L94" s="2"/>
      <c r="M94" s="275">
        <v>9248.84</v>
      </c>
      <c r="N94" s="16">
        <f t="shared" si="8"/>
        <v>7838.0000000000009</v>
      </c>
      <c r="O94" s="351">
        <f t="shared" si="9"/>
        <v>7916.380000000001</v>
      </c>
      <c r="P94" s="380">
        <v>7916</v>
      </c>
      <c r="Q94" s="351">
        <f t="shared" si="4"/>
        <v>9340.8799999999992</v>
      </c>
      <c r="R94" s="12"/>
      <c r="S94" s="12"/>
    </row>
    <row r="95" spans="1:19" ht="15">
      <c r="A95" s="323">
        <v>5</v>
      </c>
      <c r="B95" s="319"/>
      <c r="C95" s="320"/>
      <c r="D95" s="724" t="s">
        <v>418</v>
      </c>
      <c r="E95" s="725"/>
      <c r="F95" s="472" t="s">
        <v>257</v>
      </c>
      <c r="G95" s="473"/>
      <c r="H95" s="674">
        <v>2119</v>
      </c>
      <c r="I95" s="271">
        <f t="shared" si="7"/>
        <v>2500.42</v>
      </c>
      <c r="J95" s="580">
        <v>0.1</v>
      </c>
      <c r="K95" s="581">
        <v>0.24</v>
      </c>
      <c r="L95" s="2"/>
      <c r="M95" s="274">
        <v>2475.64</v>
      </c>
      <c r="N95" s="16">
        <f t="shared" si="8"/>
        <v>2098</v>
      </c>
      <c r="O95" s="351">
        <f t="shared" si="9"/>
        <v>2118.98</v>
      </c>
      <c r="P95" s="377">
        <v>2119</v>
      </c>
      <c r="Q95" s="351">
        <f t="shared" si="4"/>
        <v>2500.42</v>
      </c>
      <c r="R95" s="12"/>
      <c r="S95" s="12"/>
    </row>
    <row r="96" spans="1:19" ht="15.75" thickBot="1">
      <c r="A96" s="312">
        <v>6</v>
      </c>
      <c r="B96" s="147"/>
      <c r="C96" s="25"/>
      <c r="D96" s="716" t="s">
        <v>420</v>
      </c>
      <c r="E96" s="717"/>
      <c r="F96" s="685" t="s">
        <v>257</v>
      </c>
      <c r="G96" s="686"/>
      <c r="H96" s="67">
        <v>2119</v>
      </c>
      <c r="I96" s="317">
        <f t="shared" si="7"/>
        <v>2500.42</v>
      </c>
      <c r="J96" s="693">
        <v>0.1</v>
      </c>
      <c r="K96" s="561">
        <v>0.24</v>
      </c>
      <c r="L96" s="2"/>
      <c r="M96" s="318"/>
      <c r="N96" s="16"/>
      <c r="O96" s="351"/>
      <c r="P96" s="381"/>
      <c r="Q96" s="351"/>
      <c r="R96" s="12"/>
      <c r="S96" s="12"/>
    </row>
    <row r="97" spans="1:19" ht="15">
      <c r="A97" s="20">
        <v>7</v>
      </c>
      <c r="B97" s="694"/>
      <c r="C97" s="695"/>
      <c r="D97" s="788" t="s">
        <v>419</v>
      </c>
      <c r="E97" s="961"/>
      <c r="F97" s="687" t="s">
        <v>258</v>
      </c>
      <c r="G97" s="688"/>
      <c r="H97" s="704">
        <v>4492</v>
      </c>
      <c r="I97" s="274">
        <f t="shared" si="7"/>
        <v>5300.5599999999995</v>
      </c>
      <c r="J97" s="586">
        <v>0.27</v>
      </c>
      <c r="K97" s="559">
        <v>0.65</v>
      </c>
      <c r="L97" s="2"/>
      <c r="M97" s="272">
        <v>5136.54</v>
      </c>
      <c r="N97" s="16">
        <f t="shared" si="8"/>
        <v>4353</v>
      </c>
      <c r="O97" s="351">
        <f t="shared" si="9"/>
        <v>4396.53</v>
      </c>
      <c r="P97" s="378">
        <v>4397</v>
      </c>
      <c r="Q97" s="351">
        <f t="shared" si="4"/>
        <v>5188.46</v>
      </c>
      <c r="R97" s="12"/>
      <c r="S97" s="12"/>
    </row>
    <row r="98" spans="1:19" ht="15.75" thickBot="1">
      <c r="A98" s="22">
        <v>8</v>
      </c>
      <c r="B98" s="696"/>
      <c r="C98" s="154"/>
      <c r="D98" s="718" t="s">
        <v>421</v>
      </c>
      <c r="E98" s="719"/>
      <c r="F98" s="689" t="s">
        <v>258</v>
      </c>
      <c r="G98" s="690"/>
      <c r="H98" s="703">
        <v>4576</v>
      </c>
      <c r="I98" s="275">
        <f t="shared" ref="I98" si="11">H98*1.18</f>
        <v>5399.6799999999994</v>
      </c>
      <c r="J98" s="697">
        <v>0.27</v>
      </c>
      <c r="K98" s="557">
        <v>0.65</v>
      </c>
      <c r="L98" s="2"/>
      <c r="M98" s="317"/>
      <c r="N98" s="16"/>
      <c r="O98" s="351"/>
      <c r="P98" s="382"/>
      <c r="Q98" s="351"/>
      <c r="R98" s="12"/>
      <c r="S98" s="12"/>
    </row>
    <row r="99" spans="1:19" ht="15.75" thickBot="1">
      <c r="A99" s="26">
        <v>9</v>
      </c>
      <c r="B99" s="148"/>
      <c r="C99" s="149"/>
      <c r="D99" s="793" t="s">
        <v>411</v>
      </c>
      <c r="E99" s="887"/>
      <c r="F99" s="691" t="s">
        <v>259</v>
      </c>
      <c r="G99" s="692"/>
      <c r="H99" s="309">
        <v>8623</v>
      </c>
      <c r="I99" s="273">
        <f t="shared" si="7"/>
        <v>10175.14</v>
      </c>
      <c r="J99" s="583">
        <v>0.51</v>
      </c>
      <c r="K99" s="565">
        <v>1.28</v>
      </c>
      <c r="L99" s="2"/>
      <c r="M99" s="275">
        <v>9720.84</v>
      </c>
      <c r="N99" s="16">
        <f t="shared" si="8"/>
        <v>8238</v>
      </c>
      <c r="O99" s="351">
        <f t="shared" si="9"/>
        <v>8320.3799999999992</v>
      </c>
      <c r="P99" s="380">
        <v>8320</v>
      </c>
      <c r="Q99" s="351">
        <f t="shared" si="4"/>
        <v>9817.6</v>
      </c>
      <c r="R99" s="12"/>
      <c r="S99" s="12"/>
    </row>
    <row r="100" spans="1:19" ht="15.75" thickBot="1">
      <c r="A100" s="46">
        <v>10</v>
      </c>
      <c r="B100" s="311"/>
      <c r="C100" s="152"/>
      <c r="D100" s="740" t="s">
        <v>410</v>
      </c>
      <c r="E100" s="741"/>
      <c r="F100" s="429" t="s">
        <v>259</v>
      </c>
      <c r="G100" s="430"/>
      <c r="H100" s="310">
        <v>9661</v>
      </c>
      <c r="I100" s="275">
        <f t="shared" si="7"/>
        <v>11399.98</v>
      </c>
      <c r="J100" s="584">
        <v>0.51</v>
      </c>
      <c r="K100" s="585">
        <v>1.28</v>
      </c>
      <c r="L100" s="2"/>
      <c r="M100" s="318">
        <v>3599</v>
      </c>
      <c r="N100" s="16">
        <f t="shared" si="8"/>
        <v>3050</v>
      </c>
      <c r="O100" s="351">
        <f t="shared" si="9"/>
        <v>3080.5</v>
      </c>
      <c r="P100" s="377">
        <v>3081</v>
      </c>
      <c r="Q100" s="351">
        <f t="shared" si="4"/>
        <v>3635.58</v>
      </c>
      <c r="R100" s="12"/>
      <c r="S100" s="12"/>
    </row>
    <row r="101" spans="1:19" ht="15">
      <c r="A101" s="312">
        <v>11</v>
      </c>
      <c r="B101" s="147"/>
      <c r="C101" s="146"/>
      <c r="D101" s="788" t="s">
        <v>174</v>
      </c>
      <c r="E101" s="790"/>
      <c r="F101" s="915" t="s">
        <v>395</v>
      </c>
      <c r="G101" s="916"/>
      <c r="H101" s="308">
        <v>3081</v>
      </c>
      <c r="I101" s="274">
        <f t="shared" si="7"/>
        <v>3635.58</v>
      </c>
      <c r="J101" s="586">
        <v>0.18</v>
      </c>
      <c r="K101" s="559">
        <v>0.45</v>
      </c>
      <c r="L101" s="2"/>
      <c r="M101" s="272">
        <v>6074.64</v>
      </c>
      <c r="N101" s="16">
        <f t="shared" si="8"/>
        <v>5148.0000000000009</v>
      </c>
      <c r="O101" s="351">
        <f t="shared" si="9"/>
        <v>5199.4800000000014</v>
      </c>
      <c r="P101" s="379">
        <v>5200</v>
      </c>
      <c r="Q101" s="351">
        <f t="shared" si="4"/>
        <v>6136</v>
      </c>
      <c r="R101" s="12"/>
      <c r="S101" s="12"/>
    </row>
    <row r="102" spans="1:19" ht="15.75" thickBot="1">
      <c r="A102" s="27">
        <v>12</v>
      </c>
      <c r="B102" s="59"/>
      <c r="C102" s="62"/>
      <c r="D102" s="729" t="s">
        <v>175</v>
      </c>
      <c r="E102" s="779"/>
      <c r="F102" s="917" t="s">
        <v>396</v>
      </c>
      <c r="G102" s="918"/>
      <c r="H102" s="379">
        <v>5233</v>
      </c>
      <c r="I102" s="272">
        <f t="shared" si="7"/>
        <v>6174.94</v>
      </c>
      <c r="J102" s="582">
        <v>0.35</v>
      </c>
      <c r="K102" s="545">
        <v>0.88</v>
      </c>
      <c r="L102" s="2"/>
      <c r="M102" s="317">
        <v>9720.84</v>
      </c>
      <c r="N102" s="16">
        <f t="shared" si="8"/>
        <v>8238</v>
      </c>
      <c r="O102" s="351">
        <f t="shared" si="9"/>
        <v>8320.3799999999992</v>
      </c>
      <c r="P102" s="380">
        <v>8320</v>
      </c>
      <c r="Q102" s="351">
        <f t="shared" si="4"/>
        <v>9817.6</v>
      </c>
      <c r="R102" s="12"/>
      <c r="S102" s="12"/>
    </row>
    <row r="103" spans="1:19" ht="15.75" thickBot="1">
      <c r="A103" s="18">
        <v>13</v>
      </c>
      <c r="B103" s="13"/>
      <c r="C103" s="98"/>
      <c r="D103" s="718" t="s">
        <v>223</v>
      </c>
      <c r="E103" s="737"/>
      <c r="F103" s="919" t="s">
        <v>397</v>
      </c>
      <c r="G103" s="920"/>
      <c r="H103" s="703">
        <v>9373</v>
      </c>
      <c r="I103" s="303">
        <f t="shared" si="7"/>
        <v>11060.14</v>
      </c>
      <c r="J103" s="584">
        <v>0.56999999999999995</v>
      </c>
      <c r="K103" s="585">
        <v>1.43</v>
      </c>
      <c r="L103" s="2"/>
      <c r="M103" s="274">
        <v>2924.04</v>
      </c>
      <c r="N103" s="16">
        <f t="shared" si="8"/>
        <v>2478</v>
      </c>
      <c r="O103" s="351">
        <f t="shared" si="9"/>
        <v>2502.7800000000002</v>
      </c>
      <c r="P103" s="377">
        <v>2503</v>
      </c>
      <c r="Q103" s="351">
        <f t="shared" si="4"/>
        <v>2953.54</v>
      </c>
      <c r="R103" s="12"/>
      <c r="S103" s="12"/>
    </row>
    <row r="104" spans="1:19" ht="15">
      <c r="A104" s="27">
        <v>14</v>
      </c>
      <c r="B104" s="59"/>
      <c r="C104" s="62"/>
      <c r="D104" s="79" t="s">
        <v>350</v>
      </c>
      <c r="E104" s="81"/>
      <c r="F104" s="28" t="s">
        <v>348</v>
      </c>
      <c r="G104" s="607"/>
      <c r="H104" s="308">
        <v>2503</v>
      </c>
      <c r="I104" s="271">
        <f t="shared" si="7"/>
        <v>2953.54</v>
      </c>
      <c r="J104" s="586">
        <v>0.1</v>
      </c>
      <c r="K104" s="559">
        <v>0.24</v>
      </c>
      <c r="L104" s="2"/>
      <c r="M104" s="272">
        <v>3042.04</v>
      </c>
      <c r="N104" s="16">
        <f t="shared" si="8"/>
        <v>2578</v>
      </c>
      <c r="O104" s="351">
        <f t="shared" si="9"/>
        <v>2603.7800000000002</v>
      </c>
      <c r="P104" s="378">
        <v>2604</v>
      </c>
      <c r="Q104" s="351">
        <f t="shared" si="4"/>
        <v>3072.72</v>
      </c>
      <c r="R104" s="12"/>
      <c r="S104" s="12"/>
    </row>
    <row r="105" spans="1:19" ht="15">
      <c r="A105" s="18">
        <v>15</v>
      </c>
      <c r="B105" s="13"/>
      <c r="C105" s="98"/>
      <c r="D105" s="729" t="s">
        <v>343</v>
      </c>
      <c r="E105" s="779"/>
      <c r="F105" s="912" t="s">
        <v>344</v>
      </c>
      <c r="G105" s="912"/>
      <c r="H105" s="63">
        <v>2604</v>
      </c>
      <c r="I105" s="272">
        <f t="shared" si="7"/>
        <v>3072.72</v>
      </c>
      <c r="J105" s="587">
        <v>0.16</v>
      </c>
      <c r="K105" s="545">
        <v>0.38</v>
      </c>
      <c r="L105" s="2"/>
      <c r="M105" s="317">
        <v>4776.6400000000003</v>
      </c>
      <c r="N105" s="16">
        <f t="shared" si="8"/>
        <v>4048.0000000000005</v>
      </c>
      <c r="O105" s="351">
        <f t="shared" si="9"/>
        <v>4088.4800000000005</v>
      </c>
      <c r="P105" s="378">
        <v>4089</v>
      </c>
      <c r="Q105" s="351">
        <f t="shared" si="4"/>
        <v>4825.0199999999995</v>
      </c>
      <c r="R105" s="12"/>
      <c r="S105" s="12"/>
    </row>
    <row r="106" spans="1:19" ht="15.75" thickBot="1">
      <c r="A106" s="27">
        <v>16</v>
      </c>
      <c r="B106" s="59"/>
      <c r="C106" s="62"/>
      <c r="D106" s="863" t="s">
        <v>345</v>
      </c>
      <c r="E106" s="892"/>
      <c r="F106" s="921" t="s">
        <v>346</v>
      </c>
      <c r="G106" s="921"/>
      <c r="H106" s="63">
        <v>4089</v>
      </c>
      <c r="I106" s="272">
        <f t="shared" si="7"/>
        <v>4825.0199999999995</v>
      </c>
      <c r="J106" s="588">
        <v>0.27</v>
      </c>
      <c r="K106" s="589">
        <v>0.65</v>
      </c>
      <c r="L106" s="2"/>
      <c r="M106" s="275">
        <v>7644.04</v>
      </c>
      <c r="N106" s="16">
        <f t="shared" si="8"/>
        <v>6478</v>
      </c>
      <c r="O106" s="351">
        <f t="shared" si="9"/>
        <v>6542.78</v>
      </c>
      <c r="P106" s="380">
        <v>6543</v>
      </c>
      <c r="Q106" s="351">
        <f t="shared" si="4"/>
        <v>7720.74</v>
      </c>
      <c r="R106" s="12"/>
      <c r="S106" s="12" t="s">
        <v>370</v>
      </c>
    </row>
    <row r="107" spans="1:19" ht="19.5" thickBot="1">
      <c r="A107" s="14">
        <v>17</v>
      </c>
      <c r="B107" s="24"/>
      <c r="C107" s="120"/>
      <c r="D107" s="718" t="s">
        <v>347</v>
      </c>
      <c r="E107" s="737"/>
      <c r="F107" s="463" t="s">
        <v>349</v>
      </c>
      <c r="G107" s="463"/>
      <c r="H107" s="70">
        <v>6543</v>
      </c>
      <c r="I107" s="303">
        <f t="shared" si="7"/>
        <v>7720.74</v>
      </c>
      <c r="J107" s="590">
        <v>0.39</v>
      </c>
      <c r="K107" s="557">
        <v>0.94</v>
      </c>
      <c r="L107" s="2"/>
      <c r="M107" s="372">
        <v>1705.1</v>
      </c>
      <c r="N107" s="16">
        <f t="shared" si="8"/>
        <v>1445</v>
      </c>
      <c r="O107" s="351">
        <f t="shared" si="9"/>
        <v>1459.45</v>
      </c>
      <c r="P107" s="381">
        <v>1460</v>
      </c>
      <c r="Q107" s="351">
        <f t="shared" si="4"/>
        <v>1722.8</v>
      </c>
      <c r="R107" s="12"/>
      <c r="S107" s="12"/>
    </row>
    <row r="108" spans="1:19" ht="19.5" thickBot="1">
      <c r="A108" s="17">
        <v>18</v>
      </c>
      <c r="B108" s="13"/>
      <c r="C108" s="13"/>
      <c r="D108" s="909" t="s">
        <v>376</v>
      </c>
      <c r="E108" s="751"/>
      <c r="F108" s="726" t="s">
        <v>381</v>
      </c>
      <c r="G108" s="750"/>
      <c r="H108" s="57">
        <v>1460</v>
      </c>
      <c r="I108" s="271">
        <f t="shared" si="7"/>
        <v>1722.8</v>
      </c>
      <c r="J108" s="591">
        <v>0.05</v>
      </c>
      <c r="K108" s="581">
        <v>0.12</v>
      </c>
      <c r="L108" s="2"/>
      <c r="M108" s="373">
        <v>2365.9</v>
      </c>
      <c r="N108" s="16">
        <f t="shared" si="8"/>
        <v>2005.0000000000002</v>
      </c>
      <c r="O108" s="351">
        <f t="shared" ref="O108" si="12">N108*1.01</f>
        <v>2025.0500000000002</v>
      </c>
      <c r="P108" s="382">
        <v>2025</v>
      </c>
      <c r="Q108" s="351">
        <f t="shared" si="4"/>
        <v>2389.5</v>
      </c>
      <c r="R108" s="12"/>
      <c r="S108" s="12"/>
    </row>
    <row r="109" spans="1:19" ht="15.75" thickBot="1">
      <c r="A109" s="103">
        <v>19</v>
      </c>
      <c r="B109" s="66"/>
      <c r="C109" s="201"/>
      <c r="D109" s="913" t="s">
        <v>380</v>
      </c>
      <c r="E109" s="914"/>
      <c r="F109" s="738" t="s">
        <v>382</v>
      </c>
      <c r="G109" s="739"/>
      <c r="H109" s="70">
        <v>2025</v>
      </c>
      <c r="I109" s="275">
        <f t="shared" si="7"/>
        <v>2389.5</v>
      </c>
      <c r="J109" s="512">
        <v>0.05</v>
      </c>
      <c r="K109" s="557">
        <v>0.13</v>
      </c>
      <c r="L109" s="2"/>
      <c r="M109" s="273">
        <v>750.48</v>
      </c>
      <c r="N109" s="16">
        <v>636</v>
      </c>
      <c r="O109" s="351">
        <f t="shared" ref="O109" si="13">N109*1.01</f>
        <v>642.36</v>
      </c>
      <c r="P109" s="383">
        <v>642</v>
      </c>
      <c r="Q109" s="351">
        <f t="shared" si="4"/>
        <v>757.56</v>
      </c>
      <c r="R109" s="368">
        <v>0.01</v>
      </c>
      <c r="S109" s="12"/>
    </row>
    <row r="110" spans="1:19" ht="17.25" customHeight="1" thickBot="1">
      <c r="A110" s="105">
        <v>20</v>
      </c>
      <c r="B110" s="23"/>
      <c r="C110" s="475"/>
      <c r="D110" s="922" t="s">
        <v>391</v>
      </c>
      <c r="E110" s="832"/>
      <c r="F110" s="520" t="s">
        <v>383</v>
      </c>
      <c r="G110" s="608"/>
      <c r="H110" s="94">
        <v>642</v>
      </c>
      <c r="I110" s="322">
        <f t="shared" si="7"/>
        <v>757.56</v>
      </c>
      <c r="J110" s="554">
        <v>0.02</v>
      </c>
      <c r="K110" s="592">
        <v>0.05</v>
      </c>
      <c r="L110" s="368">
        <v>0.01</v>
      </c>
      <c r="M110" s="376"/>
      <c r="R110" s="12"/>
      <c r="S110" s="12"/>
    </row>
    <row r="111" spans="1:19" ht="17.25" customHeight="1" thickBot="1">
      <c r="A111" s="767" t="s">
        <v>412</v>
      </c>
      <c r="B111" s="923"/>
      <c r="C111" s="923"/>
      <c r="D111" s="923"/>
      <c r="E111" s="923"/>
      <c r="F111" s="923"/>
      <c r="G111" s="923"/>
      <c r="H111" s="923"/>
      <c r="I111" s="923"/>
      <c r="J111" s="923"/>
      <c r="K111" s="924"/>
      <c r="L111" s="368"/>
      <c r="M111" s="376"/>
      <c r="R111" s="12"/>
      <c r="S111" s="12"/>
    </row>
    <row r="112" spans="1:19" ht="15.75" thickBot="1">
      <c r="A112" s="20">
        <v>1</v>
      </c>
      <c r="B112" s="124"/>
      <c r="C112" s="125"/>
      <c r="D112" s="910" t="s">
        <v>54</v>
      </c>
      <c r="E112" s="911"/>
      <c r="F112" s="903" t="s">
        <v>55</v>
      </c>
      <c r="G112" s="904"/>
      <c r="H112" s="57">
        <v>2565</v>
      </c>
      <c r="I112" s="298">
        <f>ROUND(H112*1.18,2)</f>
        <v>3026.7</v>
      </c>
      <c r="J112" s="229">
        <v>0.188</v>
      </c>
      <c r="K112" s="507">
        <v>0.47</v>
      </c>
      <c r="L112" s="2"/>
      <c r="M112" s="322">
        <v>2997.2</v>
      </c>
      <c r="N112" s="16">
        <f>M112/1.18</f>
        <v>2540</v>
      </c>
      <c r="O112" s="351">
        <f>N112*1.01</f>
        <v>2565.4</v>
      </c>
      <c r="P112" s="377">
        <v>2565</v>
      </c>
      <c r="Q112" s="351">
        <f>P112*1.18</f>
        <v>3026.7</v>
      </c>
      <c r="R112" s="368">
        <v>0.01</v>
      </c>
      <c r="S112" s="12"/>
    </row>
    <row r="113" spans="1:21" ht="15">
      <c r="A113" s="21">
        <v>2</v>
      </c>
      <c r="B113" s="95"/>
      <c r="C113" s="96"/>
      <c r="D113" s="901" t="s">
        <v>56</v>
      </c>
      <c r="E113" s="902"/>
      <c r="F113" s="901" t="s">
        <v>57</v>
      </c>
      <c r="G113" s="902"/>
      <c r="H113" s="63">
        <v>944</v>
      </c>
      <c r="I113" s="267">
        <f>ROUND(H113*1.18,2)</f>
        <v>1113.92</v>
      </c>
      <c r="J113" s="578">
        <v>6.3E-2</v>
      </c>
      <c r="K113" s="508">
        <v>0.16</v>
      </c>
      <c r="L113" s="2"/>
      <c r="M113" s="318">
        <v>1103.3</v>
      </c>
      <c r="N113" s="16">
        <f>M113/1.18</f>
        <v>935</v>
      </c>
      <c r="O113" s="351">
        <f>N113*1.01</f>
        <v>944.35</v>
      </c>
      <c r="P113" s="378">
        <v>944</v>
      </c>
      <c r="Q113" s="351">
        <f>P113*1.18</f>
        <v>1113.9199999999998</v>
      </c>
      <c r="R113" s="12"/>
      <c r="S113" s="12"/>
    </row>
    <row r="114" spans="1:21" ht="15">
      <c r="A114" s="21">
        <v>3</v>
      </c>
      <c r="B114" s="95"/>
      <c r="C114" s="96"/>
      <c r="D114" s="907" t="s">
        <v>58</v>
      </c>
      <c r="E114" s="908"/>
      <c r="F114" s="901" t="s">
        <v>59</v>
      </c>
      <c r="G114" s="902"/>
      <c r="H114" s="63">
        <v>257</v>
      </c>
      <c r="I114" s="267">
        <f>H114*1.18</f>
        <v>303.26</v>
      </c>
      <c r="J114" s="578">
        <v>1.6E-2</v>
      </c>
      <c r="K114" s="508">
        <v>0.04</v>
      </c>
      <c r="L114" s="2"/>
      <c r="M114" s="272">
        <v>299.72000000000003</v>
      </c>
      <c r="N114" s="16">
        <f>M114/1.18</f>
        <v>254.00000000000003</v>
      </c>
      <c r="O114" s="351">
        <f>N114*1.01</f>
        <v>256.54000000000002</v>
      </c>
      <c r="P114" s="378">
        <v>257</v>
      </c>
      <c r="Q114" s="351">
        <f>P114*1.18</f>
        <v>303.26</v>
      </c>
      <c r="R114" s="12"/>
      <c r="S114" s="12"/>
    </row>
    <row r="115" spans="1:21" ht="15.75" thickBot="1">
      <c r="A115" s="21">
        <v>4</v>
      </c>
      <c r="B115" s="95"/>
      <c r="C115" s="96"/>
      <c r="D115" s="729" t="s">
        <v>60</v>
      </c>
      <c r="E115" s="779"/>
      <c r="F115" s="905" t="s">
        <v>61</v>
      </c>
      <c r="G115" s="906"/>
      <c r="H115" s="70">
        <v>141</v>
      </c>
      <c r="I115" s="267">
        <f>H115*1.18</f>
        <v>166.38</v>
      </c>
      <c r="J115" s="579">
        <v>8.0000000000000002E-3</v>
      </c>
      <c r="K115" s="550">
        <v>1.9E-2</v>
      </c>
      <c r="L115" s="2"/>
      <c r="M115" s="272">
        <v>165.2</v>
      </c>
      <c r="N115" s="16">
        <f>M115/1.18</f>
        <v>140</v>
      </c>
      <c r="O115" s="351">
        <f>N115*1.01</f>
        <v>141.4</v>
      </c>
      <c r="P115" s="380">
        <v>141</v>
      </c>
      <c r="Q115" s="351">
        <f>P115*1.18</f>
        <v>166.38</v>
      </c>
      <c r="R115" s="12"/>
      <c r="S115" s="12"/>
    </row>
    <row r="116" spans="1:21" ht="20.25" thickBot="1">
      <c r="A116" s="126"/>
      <c r="B116" s="748" t="s">
        <v>364</v>
      </c>
      <c r="C116" s="748"/>
      <c r="D116" s="780"/>
      <c r="E116" s="780"/>
      <c r="F116" s="780"/>
      <c r="G116" s="780"/>
      <c r="H116" s="780"/>
      <c r="I116" s="780"/>
      <c r="J116" s="780"/>
      <c r="K116" s="848"/>
      <c r="L116" s="2"/>
      <c r="N116" s="16"/>
      <c r="O116" s="351"/>
      <c r="P116" s="363"/>
      <c r="Q116" s="12"/>
      <c r="R116" s="12"/>
      <c r="S116" s="12"/>
    </row>
    <row r="117" spans="1:21" ht="15">
      <c r="A117" s="41">
        <v>1</v>
      </c>
      <c r="B117" s="71"/>
      <c r="C117" s="144"/>
      <c r="D117" s="788" t="s">
        <v>372</v>
      </c>
      <c r="E117" s="790"/>
      <c r="F117" s="789" t="s">
        <v>366</v>
      </c>
      <c r="G117" s="789"/>
      <c r="H117" s="702">
        <v>10910</v>
      </c>
      <c r="I117" s="359">
        <f>ROUND(H117*1.18,2)</f>
        <v>12873.8</v>
      </c>
      <c r="J117" s="30">
        <v>0.45</v>
      </c>
      <c r="K117" s="571">
        <v>1.125</v>
      </c>
      <c r="L117" s="368">
        <v>0.01</v>
      </c>
      <c r="M117" s="354">
        <v>10145.64</v>
      </c>
      <c r="N117" s="16">
        <f t="shared" si="8"/>
        <v>8598</v>
      </c>
      <c r="O117" s="351">
        <f t="shared" si="9"/>
        <v>8683.98</v>
      </c>
      <c r="P117" s="377">
        <v>8684</v>
      </c>
      <c r="Q117" s="351">
        <f t="shared" ref="Q117:Q121" si="14">P117*1.18</f>
        <v>10247.119999999999</v>
      </c>
      <c r="R117" s="368">
        <v>0.01</v>
      </c>
      <c r="S117" s="12"/>
    </row>
    <row r="118" spans="1:21" ht="15">
      <c r="A118" s="27">
        <v>2</v>
      </c>
      <c r="B118" s="64"/>
      <c r="C118" s="62"/>
      <c r="D118" s="886" t="s">
        <v>365</v>
      </c>
      <c r="E118" s="962"/>
      <c r="F118" s="864" t="s">
        <v>366</v>
      </c>
      <c r="G118" s="864"/>
      <c r="H118" s="379">
        <v>8753</v>
      </c>
      <c r="I118" s="223">
        <f>ROUND(H118*1.18,2)</f>
        <v>10328.540000000001</v>
      </c>
      <c r="J118" s="572">
        <v>0.45</v>
      </c>
      <c r="K118" s="573">
        <v>1.125</v>
      </c>
      <c r="L118" s="2"/>
      <c r="M118" s="355">
        <v>9260.64</v>
      </c>
      <c r="N118" s="16">
        <f t="shared" si="8"/>
        <v>7848</v>
      </c>
      <c r="O118" s="351">
        <f t="shared" si="9"/>
        <v>7926.4800000000005</v>
      </c>
      <c r="P118" s="378">
        <v>7927</v>
      </c>
      <c r="Q118" s="351">
        <f t="shared" si="14"/>
        <v>9353.8599999999988</v>
      </c>
      <c r="R118" s="12"/>
      <c r="S118" s="12"/>
    </row>
    <row r="119" spans="1:21" ht="15.75" thickBot="1">
      <c r="A119" s="103">
        <v>3</v>
      </c>
      <c r="B119" s="190"/>
      <c r="C119" s="201"/>
      <c r="D119" s="718" t="s">
        <v>367</v>
      </c>
      <c r="E119" s="737"/>
      <c r="F119" s="852" t="s">
        <v>368</v>
      </c>
      <c r="G119" s="852"/>
      <c r="H119" s="310">
        <v>7881</v>
      </c>
      <c r="I119" s="269">
        <f>ROUND(H119*1.18,2)</f>
        <v>9299.58</v>
      </c>
      <c r="J119" s="45">
        <v>0.36</v>
      </c>
      <c r="K119" s="574">
        <v>0.9</v>
      </c>
      <c r="L119" s="2"/>
      <c r="M119" s="356">
        <v>8729.64</v>
      </c>
      <c r="N119" s="16">
        <f t="shared" si="8"/>
        <v>7398</v>
      </c>
      <c r="O119" s="351">
        <f t="shared" si="9"/>
        <v>7471.9800000000005</v>
      </c>
      <c r="P119" s="378">
        <v>7472</v>
      </c>
      <c r="Q119" s="351">
        <f t="shared" si="14"/>
        <v>8816.9599999999991</v>
      </c>
      <c r="R119" s="12"/>
      <c r="S119" s="12"/>
    </row>
    <row r="120" spans="1:21" ht="15.75" thickBot="1">
      <c r="A120" s="17"/>
      <c r="B120" s="440"/>
      <c r="C120" s="1"/>
      <c r="D120" s="6"/>
      <c r="E120" s="6"/>
      <c r="F120" s="6"/>
      <c r="G120" s="6"/>
      <c r="H120" s="391"/>
      <c r="I120" s="454"/>
      <c r="J120" s="575"/>
      <c r="K120" s="576"/>
      <c r="L120" s="2"/>
      <c r="M120" s="357"/>
      <c r="N120" s="16"/>
      <c r="O120" s="351"/>
      <c r="P120" s="378"/>
      <c r="Q120" s="351"/>
      <c r="R120" s="12"/>
      <c r="S120" s="12"/>
    </row>
    <row r="121" spans="1:21" ht="15.75" thickBot="1">
      <c r="A121" s="105">
        <v>4</v>
      </c>
      <c r="B121" s="42" t="s">
        <v>369</v>
      </c>
      <c r="C121" s="181"/>
      <c r="D121" s="951" t="s">
        <v>197</v>
      </c>
      <c r="E121" s="952"/>
      <c r="F121" s="951" t="s">
        <v>198</v>
      </c>
      <c r="G121" s="967"/>
      <c r="H121" s="388">
        <v>2998</v>
      </c>
      <c r="I121" s="315">
        <f>H121*1.18</f>
        <v>3537.64</v>
      </c>
      <c r="J121" s="547">
        <v>7.6999999999999999E-2</v>
      </c>
      <c r="K121" s="698">
        <v>0.19</v>
      </c>
      <c r="L121" s="2"/>
      <c r="M121" s="358">
        <v>1138.7</v>
      </c>
      <c r="N121" s="16">
        <f t="shared" si="8"/>
        <v>965.00000000000011</v>
      </c>
      <c r="O121" s="351">
        <f>N121*1.01</f>
        <v>974.65000000000009</v>
      </c>
      <c r="P121" s="380">
        <v>975</v>
      </c>
      <c r="Q121" s="351">
        <f t="shared" si="14"/>
        <v>1150.5</v>
      </c>
      <c r="R121" s="12"/>
      <c r="S121" s="12"/>
    </row>
    <row r="122" spans="1:21" ht="15.75" thickBot="1">
      <c r="A122" s="14"/>
      <c r="B122" s="15"/>
      <c r="C122" s="120"/>
      <c r="D122" s="897"/>
      <c r="E122" s="741"/>
      <c r="F122" s="740"/>
      <c r="G122" s="741"/>
      <c r="H122" s="675">
        <f>H121+243</f>
        <v>3241</v>
      </c>
      <c r="I122" s="412"/>
      <c r="J122" s="14"/>
      <c r="K122" s="386"/>
      <c r="L122" s="2"/>
      <c r="N122" s="12"/>
      <c r="O122" s="12"/>
      <c r="P122" s="363"/>
      <c r="Q122" s="351"/>
      <c r="R122" s="12"/>
      <c r="S122" s="12"/>
    </row>
    <row r="123" spans="1:21" ht="20.25" thickBot="1">
      <c r="A123" s="281"/>
      <c r="B123" s="966" t="s">
        <v>236</v>
      </c>
      <c r="C123" s="754"/>
      <c r="D123" s="754"/>
      <c r="E123" s="754"/>
      <c r="F123" s="754"/>
      <c r="G123" s="754"/>
      <c r="H123" s="754"/>
      <c r="I123" s="754"/>
      <c r="J123" s="754"/>
      <c r="K123" s="948"/>
      <c r="L123" s="411">
        <v>1.4999999999999999E-2</v>
      </c>
      <c r="R123" s="12"/>
      <c r="S123" s="12"/>
    </row>
    <row r="124" spans="1:21" ht="15">
      <c r="A124" s="323">
        <v>1</v>
      </c>
      <c r="B124" s="251"/>
      <c r="C124" s="252"/>
      <c r="D124" s="953" t="s">
        <v>62</v>
      </c>
      <c r="E124" s="954"/>
      <c r="F124" s="724" t="s">
        <v>63</v>
      </c>
      <c r="G124" s="873"/>
      <c r="H124" s="711">
        <v>2937</v>
      </c>
      <c r="I124" s="359">
        <f>H124*1.18</f>
        <v>3465.66</v>
      </c>
      <c r="J124" s="513">
        <v>0.40600000000000003</v>
      </c>
      <c r="K124" s="507">
        <v>0.97</v>
      </c>
      <c r="L124" s="2"/>
      <c r="M124" s="359">
        <v>2900.44</v>
      </c>
      <c r="N124" s="16">
        <f t="shared" ref="N124:N138" si="15">M124/1.18</f>
        <v>2458</v>
      </c>
      <c r="O124" s="351">
        <f>N124*1.015</f>
        <v>2494.87</v>
      </c>
      <c r="P124" s="377">
        <v>2495</v>
      </c>
      <c r="Q124" s="351">
        <f t="shared" ref="Q124:Q138" si="16">P124*1.18</f>
        <v>2944.1</v>
      </c>
      <c r="R124" s="12"/>
      <c r="S124" s="12"/>
      <c r="U124" s="715"/>
    </row>
    <row r="125" spans="1:21" ht="15">
      <c r="A125" s="21">
        <v>2</v>
      </c>
      <c r="B125" s="324"/>
      <c r="C125" s="137"/>
      <c r="D125" s="874" t="s">
        <v>64</v>
      </c>
      <c r="E125" s="898"/>
      <c r="F125" s="729" t="s">
        <v>65</v>
      </c>
      <c r="G125" s="785"/>
      <c r="H125" s="712">
        <v>3915</v>
      </c>
      <c r="I125" s="223">
        <f t="shared" ref="I125:I138" si="17">H125*1.18</f>
        <v>4619.7</v>
      </c>
      <c r="J125" s="514">
        <v>0.54300000000000004</v>
      </c>
      <c r="K125" s="508">
        <v>1.3</v>
      </c>
      <c r="L125" s="2"/>
      <c r="M125" s="223">
        <v>3392.5</v>
      </c>
      <c r="N125" s="16">
        <f t="shared" si="15"/>
        <v>2875</v>
      </c>
      <c r="O125" s="351">
        <f t="shared" ref="O125:O138" si="18">N125*1.015</f>
        <v>2918.1249999999995</v>
      </c>
      <c r="P125" s="378">
        <v>2918</v>
      </c>
      <c r="Q125" s="351">
        <f t="shared" si="16"/>
        <v>3443.24</v>
      </c>
      <c r="R125" s="12"/>
      <c r="S125" s="12"/>
    </row>
    <row r="126" spans="1:21" ht="15">
      <c r="A126" s="18">
        <v>3</v>
      </c>
      <c r="B126" s="97"/>
      <c r="C126" s="98"/>
      <c r="D126" s="874" t="s">
        <v>66</v>
      </c>
      <c r="E126" s="898"/>
      <c r="F126" s="863" t="s">
        <v>67</v>
      </c>
      <c r="G126" s="864"/>
      <c r="H126" s="712">
        <v>4902</v>
      </c>
      <c r="I126" s="360">
        <f t="shared" si="17"/>
        <v>5784.36</v>
      </c>
      <c r="J126" s="514">
        <v>0.67900000000000005</v>
      </c>
      <c r="K126" s="508">
        <v>1.63</v>
      </c>
      <c r="L126" s="2"/>
      <c r="M126" s="360">
        <v>4302.28</v>
      </c>
      <c r="N126" s="16">
        <f t="shared" si="15"/>
        <v>3646</v>
      </c>
      <c r="O126" s="351">
        <f t="shared" si="18"/>
        <v>3700.6899999999996</v>
      </c>
      <c r="P126" s="378">
        <v>3701</v>
      </c>
      <c r="Q126" s="351">
        <f t="shared" si="16"/>
        <v>4367.1799999999994</v>
      </c>
      <c r="R126" s="12"/>
      <c r="S126" s="12"/>
    </row>
    <row r="127" spans="1:21" ht="15.75" thickBot="1">
      <c r="A127" s="19">
        <v>4</v>
      </c>
      <c r="B127" s="502"/>
      <c r="C127" s="503"/>
      <c r="D127" s="963" t="s">
        <v>68</v>
      </c>
      <c r="E127" s="964"/>
      <c r="F127" s="718" t="s">
        <v>69</v>
      </c>
      <c r="G127" s="852"/>
      <c r="H127" s="713">
        <v>5900</v>
      </c>
      <c r="I127" s="352">
        <f t="shared" si="17"/>
        <v>6962</v>
      </c>
      <c r="J127" s="602">
        <v>0.81499999999999995</v>
      </c>
      <c r="K127" s="509">
        <v>1.96</v>
      </c>
      <c r="L127" s="2"/>
      <c r="M127" s="223">
        <v>5252.18</v>
      </c>
      <c r="N127" s="16">
        <f t="shared" si="15"/>
        <v>4451.0000000000009</v>
      </c>
      <c r="O127" s="351">
        <f t="shared" si="18"/>
        <v>4517.7650000000003</v>
      </c>
      <c r="P127" s="378">
        <v>4518</v>
      </c>
      <c r="Q127" s="351">
        <f t="shared" si="16"/>
        <v>5331.24</v>
      </c>
      <c r="R127" s="12"/>
      <c r="S127" s="12"/>
    </row>
    <row r="128" spans="1:21" ht="15">
      <c r="A128" s="17">
        <v>5</v>
      </c>
      <c r="B128" s="500"/>
      <c r="C128" s="501"/>
      <c r="D128" s="878" t="s">
        <v>283</v>
      </c>
      <c r="E128" s="965"/>
      <c r="F128" s="724" t="s">
        <v>70</v>
      </c>
      <c r="G128" s="873"/>
      <c r="H128" s="711">
        <v>1512</v>
      </c>
      <c r="I128" s="359">
        <f t="shared" si="17"/>
        <v>1784.1599999999999</v>
      </c>
      <c r="J128" s="513">
        <v>0.2</v>
      </c>
      <c r="K128" s="507">
        <v>0.48</v>
      </c>
      <c r="L128" s="2"/>
      <c r="M128" s="360">
        <v>1492.7</v>
      </c>
      <c r="N128" s="16">
        <f t="shared" si="15"/>
        <v>1265</v>
      </c>
      <c r="O128" s="351">
        <f t="shared" si="18"/>
        <v>1283.9749999999999</v>
      </c>
      <c r="P128" s="378">
        <v>1284</v>
      </c>
      <c r="Q128" s="351">
        <f t="shared" si="16"/>
        <v>1515.12</v>
      </c>
      <c r="R128" s="12"/>
      <c r="S128" s="12"/>
    </row>
    <row r="129" spans="1:19" ht="15">
      <c r="A129" s="27">
        <v>6</v>
      </c>
      <c r="B129" s="64"/>
      <c r="C129" s="62"/>
      <c r="D129" s="899" t="s">
        <v>284</v>
      </c>
      <c r="E129" s="900"/>
      <c r="F129" s="729" t="s">
        <v>71</v>
      </c>
      <c r="G129" s="785"/>
      <c r="H129" s="712">
        <v>1889</v>
      </c>
      <c r="I129" s="223">
        <f t="shared" si="17"/>
        <v>2229.02</v>
      </c>
      <c r="J129" s="514">
        <v>0.26500000000000001</v>
      </c>
      <c r="K129" s="508">
        <v>0.64</v>
      </c>
      <c r="L129" s="2"/>
      <c r="M129" s="223">
        <v>1751.12</v>
      </c>
      <c r="N129" s="16">
        <f t="shared" si="15"/>
        <v>1484</v>
      </c>
      <c r="O129" s="351">
        <f t="shared" si="18"/>
        <v>1506.2599999999998</v>
      </c>
      <c r="P129" s="378">
        <v>1506</v>
      </c>
      <c r="Q129" s="351">
        <f t="shared" si="16"/>
        <v>1777.08</v>
      </c>
      <c r="R129" s="12"/>
      <c r="S129" s="12"/>
    </row>
    <row r="130" spans="1:19" ht="15">
      <c r="A130" s="18">
        <v>7</v>
      </c>
      <c r="B130" s="97"/>
      <c r="C130" s="98"/>
      <c r="D130" s="893" t="s">
        <v>285</v>
      </c>
      <c r="E130" s="894"/>
      <c r="F130" s="863" t="s">
        <v>72</v>
      </c>
      <c r="G130" s="864"/>
      <c r="H130" s="712">
        <v>2360</v>
      </c>
      <c r="I130" s="360">
        <f t="shared" si="17"/>
        <v>2784.7999999999997</v>
      </c>
      <c r="J130" s="514">
        <v>0.33100000000000002</v>
      </c>
      <c r="K130" s="508">
        <v>0.79</v>
      </c>
      <c r="L130" s="2"/>
      <c r="M130" s="360">
        <v>2147.6</v>
      </c>
      <c r="N130" s="16">
        <f t="shared" si="15"/>
        <v>1820</v>
      </c>
      <c r="O130" s="351">
        <f t="shared" si="18"/>
        <v>1847.2999999999997</v>
      </c>
      <c r="P130" s="378">
        <v>1847</v>
      </c>
      <c r="Q130" s="351">
        <f t="shared" si="16"/>
        <v>2179.46</v>
      </c>
      <c r="R130" s="12"/>
      <c r="S130" s="12"/>
    </row>
    <row r="131" spans="1:19" ht="15.75" thickBot="1">
      <c r="A131" s="19">
        <v>8</v>
      </c>
      <c r="B131" s="502"/>
      <c r="C131" s="503"/>
      <c r="D131" s="895" t="s">
        <v>286</v>
      </c>
      <c r="E131" s="896"/>
      <c r="F131" s="718" t="s">
        <v>73</v>
      </c>
      <c r="G131" s="852"/>
      <c r="H131" s="713">
        <v>2838</v>
      </c>
      <c r="I131" s="352">
        <f t="shared" si="17"/>
        <v>3348.8399999999997</v>
      </c>
      <c r="J131" s="602">
        <v>0.39800000000000002</v>
      </c>
      <c r="K131" s="509">
        <v>0.96</v>
      </c>
      <c r="L131" s="2"/>
      <c r="M131" s="223">
        <v>2689.22</v>
      </c>
      <c r="N131" s="16">
        <f t="shared" si="15"/>
        <v>2279</v>
      </c>
      <c r="O131" s="351">
        <f t="shared" si="18"/>
        <v>2313.1849999999999</v>
      </c>
      <c r="P131" s="378">
        <v>2313</v>
      </c>
      <c r="Q131" s="351">
        <f t="shared" si="16"/>
        <v>2729.3399999999997</v>
      </c>
      <c r="R131" s="12"/>
      <c r="S131" s="12"/>
    </row>
    <row r="132" spans="1:19" ht="15">
      <c r="A132" s="41">
        <v>9</v>
      </c>
      <c r="B132" s="500"/>
      <c r="C132" s="501"/>
      <c r="D132" s="878" t="s">
        <v>287</v>
      </c>
      <c r="E132" s="965"/>
      <c r="F132" s="788" t="s">
        <v>74</v>
      </c>
      <c r="G132" s="789"/>
      <c r="H132" s="711">
        <v>1042</v>
      </c>
      <c r="I132" s="359">
        <f t="shared" si="17"/>
        <v>1229.56</v>
      </c>
      <c r="J132" s="513">
        <v>0.14599999999999999</v>
      </c>
      <c r="K132" s="507">
        <v>0.35</v>
      </c>
      <c r="L132" s="2"/>
      <c r="M132" s="360">
        <v>944</v>
      </c>
      <c r="N132" s="16">
        <f t="shared" si="15"/>
        <v>800</v>
      </c>
      <c r="O132" s="351">
        <f t="shared" si="18"/>
        <v>811.99999999999989</v>
      </c>
      <c r="P132" s="378">
        <v>812</v>
      </c>
      <c r="Q132" s="351">
        <f t="shared" si="16"/>
        <v>958.16</v>
      </c>
      <c r="R132" s="12"/>
      <c r="S132" s="12"/>
    </row>
    <row r="133" spans="1:19" ht="15">
      <c r="A133" s="27">
        <v>10</v>
      </c>
      <c r="B133" s="253"/>
      <c r="C133" s="62"/>
      <c r="D133" s="893" t="s">
        <v>75</v>
      </c>
      <c r="E133" s="894"/>
      <c r="F133" s="729" t="s">
        <v>76</v>
      </c>
      <c r="G133" s="785"/>
      <c r="H133" s="712">
        <v>1418</v>
      </c>
      <c r="I133" s="223">
        <f t="shared" si="17"/>
        <v>1673.24</v>
      </c>
      <c r="J133" s="514">
        <v>0.19500000000000001</v>
      </c>
      <c r="K133" s="508">
        <v>0.47</v>
      </c>
      <c r="L133" s="2"/>
      <c r="M133" s="223">
        <v>1404.2</v>
      </c>
      <c r="N133" s="16">
        <f t="shared" si="15"/>
        <v>1190</v>
      </c>
      <c r="O133" s="351">
        <f t="shared" si="18"/>
        <v>1207.8499999999999</v>
      </c>
      <c r="P133" s="378">
        <v>1208</v>
      </c>
      <c r="Q133" s="351">
        <f t="shared" si="16"/>
        <v>1425.4399999999998</v>
      </c>
      <c r="R133" s="12"/>
      <c r="S133" s="12"/>
    </row>
    <row r="134" spans="1:19" ht="15">
      <c r="A134" s="27">
        <v>11</v>
      </c>
      <c r="B134" s="256"/>
      <c r="C134" s="56"/>
      <c r="D134" s="874" t="s">
        <v>77</v>
      </c>
      <c r="E134" s="898"/>
      <c r="F134" s="729" t="s">
        <v>78</v>
      </c>
      <c r="G134" s="785"/>
      <c r="H134" s="712">
        <v>1740</v>
      </c>
      <c r="I134" s="360">
        <f t="shared" si="17"/>
        <v>2053.1999999999998</v>
      </c>
      <c r="J134" s="514">
        <v>0.24399999999999999</v>
      </c>
      <c r="K134" s="508">
        <v>0.59</v>
      </c>
      <c r="L134" s="2"/>
      <c r="M134" s="360">
        <v>1574.12</v>
      </c>
      <c r="N134" s="16">
        <f t="shared" si="15"/>
        <v>1334</v>
      </c>
      <c r="O134" s="351">
        <f>N134*1.015</f>
        <v>1354.0099999999998</v>
      </c>
      <c r="P134" s="378">
        <v>1354</v>
      </c>
      <c r="Q134" s="351">
        <f t="shared" si="16"/>
        <v>1597.72</v>
      </c>
      <c r="R134" s="12"/>
      <c r="S134" s="12"/>
    </row>
    <row r="135" spans="1:19" ht="15.75" thickBot="1">
      <c r="A135" s="19">
        <v>12</v>
      </c>
      <c r="B135" s="604"/>
      <c r="C135" s="503"/>
      <c r="D135" s="895" t="s">
        <v>79</v>
      </c>
      <c r="E135" s="896"/>
      <c r="F135" s="740" t="s">
        <v>80</v>
      </c>
      <c r="G135" s="897"/>
      <c r="H135" s="713">
        <v>2089</v>
      </c>
      <c r="I135" s="352">
        <f t="shared" si="17"/>
        <v>2465.02</v>
      </c>
      <c r="J135" s="602">
        <v>0.29299999999999998</v>
      </c>
      <c r="K135" s="509">
        <v>0.7</v>
      </c>
      <c r="L135" s="2"/>
      <c r="M135" s="223">
        <v>1891.54</v>
      </c>
      <c r="N135" s="16">
        <f t="shared" si="15"/>
        <v>1603</v>
      </c>
      <c r="O135" s="351">
        <f t="shared" si="18"/>
        <v>1627.0449999999998</v>
      </c>
      <c r="P135" s="378">
        <v>1627</v>
      </c>
      <c r="Q135" s="351">
        <f t="shared" si="16"/>
        <v>1919.86</v>
      </c>
      <c r="R135" s="12"/>
      <c r="S135" s="12"/>
    </row>
    <row r="136" spans="1:19" ht="15">
      <c r="A136" s="89">
        <v>13</v>
      </c>
      <c r="B136" s="256"/>
      <c r="C136" s="603"/>
      <c r="D136" s="899" t="s">
        <v>82</v>
      </c>
      <c r="E136" s="900"/>
      <c r="F136" s="793" t="s">
        <v>81</v>
      </c>
      <c r="G136" s="853"/>
      <c r="H136" s="714">
        <v>1102</v>
      </c>
      <c r="I136" s="360">
        <f t="shared" si="17"/>
        <v>1300.3599999999999</v>
      </c>
      <c r="J136" s="514">
        <v>0.127</v>
      </c>
      <c r="K136" s="543">
        <v>0.31</v>
      </c>
      <c r="L136" s="2"/>
      <c r="M136" s="360">
        <v>948.72</v>
      </c>
      <c r="N136" s="16">
        <f t="shared" si="15"/>
        <v>804.00000000000011</v>
      </c>
      <c r="O136" s="351">
        <f t="shared" si="18"/>
        <v>816.06000000000006</v>
      </c>
      <c r="P136" s="378">
        <v>816</v>
      </c>
      <c r="Q136" s="351">
        <f t="shared" si="16"/>
        <v>962.88</v>
      </c>
      <c r="R136" s="12"/>
      <c r="S136" s="12"/>
    </row>
    <row r="137" spans="1:19" ht="15">
      <c r="A137" s="27">
        <v>14</v>
      </c>
      <c r="B137" s="253"/>
      <c r="C137" s="249"/>
      <c r="D137" s="893" t="s">
        <v>83</v>
      </c>
      <c r="E137" s="894"/>
      <c r="F137" s="863" t="s">
        <v>84</v>
      </c>
      <c r="G137" s="864"/>
      <c r="H137" s="712">
        <v>1407</v>
      </c>
      <c r="I137" s="223">
        <f t="shared" si="17"/>
        <v>1660.26</v>
      </c>
      <c r="J137" s="514">
        <v>0.159</v>
      </c>
      <c r="K137" s="508">
        <v>0.38</v>
      </c>
      <c r="L137" s="2"/>
      <c r="M137" s="223">
        <v>1078.52</v>
      </c>
      <c r="N137" s="16">
        <f t="shared" si="15"/>
        <v>914</v>
      </c>
      <c r="O137" s="351">
        <f t="shared" si="18"/>
        <v>927.70999999999992</v>
      </c>
      <c r="P137" s="378">
        <v>928</v>
      </c>
      <c r="Q137" s="351">
        <f t="shared" si="16"/>
        <v>1095.04</v>
      </c>
      <c r="R137" s="12"/>
      <c r="S137" s="361">
        <v>1.4999999999999999E-2</v>
      </c>
    </row>
    <row r="138" spans="1:19" ht="15.75" thickBot="1">
      <c r="A138" s="19">
        <v>15</v>
      </c>
      <c r="B138" s="254"/>
      <c r="C138" s="255"/>
      <c r="D138" s="895" t="s">
        <v>85</v>
      </c>
      <c r="E138" s="896"/>
      <c r="F138" s="718" t="s">
        <v>86</v>
      </c>
      <c r="G138" s="852"/>
      <c r="H138" s="713">
        <v>1575</v>
      </c>
      <c r="I138" s="270">
        <f t="shared" si="17"/>
        <v>1858.5</v>
      </c>
      <c r="J138" s="515">
        <v>0.191</v>
      </c>
      <c r="K138" s="509">
        <v>0.46</v>
      </c>
      <c r="L138" s="2"/>
      <c r="M138" s="267">
        <v>1345.2</v>
      </c>
      <c r="N138" s="16">
        <f t="shared" si="15"/>
        <v>1140</v>
      </c>
      <c r="O138" s="351">
        <f t="shared" si="18"/>
        <v>1157.0999999999999</v>
      </c>
      <c r="P138" s="380">
        <v>1157</v>
      </c>
      <c r="Q138" s="351">
        <f t="shared" si="16"/>
        <v>1365.26</v>
      </c>
      <c r="R138" s="395">
        <v>1.4999999999999999E-2</v>
      </c>
      <c r="S138" s="12"/>
    </row>
    <row r="139" spans="1:19" ht="20.25" customHeight="1" thickBot="1">
      <c r="A139" s="122"/>
      <c r="B139" s="860" t="s">
        <v>459</v>
      </c>
      <c r="C139" s="748"/>
      <c r="D139" s="748"/>
      <c r="E139" s="748"/>
      <c r="F139" s="748"/>
      <c r="G139" s="748"/>
      <c r="H139" s="856"/>
      <c r="I139" s="748"/>
      <c r="J139" s="748"/>
      <c r="K139" s="749"/>
      <c r="L139" s="368">
        <v>0.01</v>
      </c>
      <c r="R139" s="12"/>
      <c r="S139" s="12"/>
    </row>
    <row r="140" spans="1:19" ht="15">
      <c r="A140" s="17">
        <v>1</v>
      </c>
      <c r="B140" s="131"/>
      <c r="C140" s="116"/>
      <c r="D140" s="788" t="s">
        <v>121</v>
      </c>
      <c r="E140" s="790"/>
      <c r="F140" s="788" t="s">
        <v>122</v>
      </c>
      <c r="G140" s="789"/>
      <c r="H140" s="57">
        <v>1185</v>
      </c>
      <c r="I140" s="366">
        <f>H140*1.18</f>
        <v>1398.3</v>
      </c>
      <c r="J140" s="30">
        <v>0.11</v>
      </c>
      <c r="K140" s="507">
        <v>0.28000000000000003</v>
      </c>
      <c r="L140" s="2"/>
      <c r="M140" s="300">
        <v>1344.02</v>
      </c>
      <c r="N140" s="16">
        <f t="shared" ref="N140:N149" si="19">M140/1.18</f>
        <v>1139</v>
      </c>
      <c r="O140" s="351">
        <f t="shared" ref="O140:O149" si="20">N140*1.01</f>
        <v>1150.3900000000001</v>
      </c>
      <c r="P140" s="377">
        <v>1150</v>
      </c>
      <c r="Q140" s="351">
        <f t="shared" ref="Q140:Q149" si="21">P140*1.18</f>
        <v>1357</v>
      </c>
      <c r="R140" s="12"/>
      <c r="S140" s="12"/>
    </row>
    <row r="141" spans="1:19" ht="15">
      <c r="A141" s="27">
        <v>2</v>
      </c>
      <c r="B141" s="142"/>
      <c r="C141" s="163"/>
      <c r="D141" s="863" t="s">
        <v>123</v>
      </c>
      <c r="E141" s="892"/>
      <c r="F141" s="729" t="s">
        <v>124</v>
      </c>
      <c r="G141" s="785"/>
      <c r="H141" s="63">
        <v>2285</v>
      </c>
      <c r="I141" s="221">
        <f t="shared" ref="I141:I149" si="22">H141*1.18</f>
        <v>2696.2999999999997</v>
      </c>
      <c r="J141" s="31">
        <v>0.22</v>
      </c>
      <c r="K141" s="508">
        <v>0.55000000000000004</v>
      </c>
      <c r="L141" s="2"/>
      <c r="M141" s="221">
        <v>2499.2399999999998</v>
      </c>
      <c r="N141" s="16">
        <f t="shared" si="19"/>
        <v>2118</v>
      </c>
      <c r="O141" s="351">
        <f t="shared" si="20"/>
        <v>2139.1799999999998</v>
      </c>
      <c r="P141" s="378">
        <v>2139</v>
      </c>
      <c r="Q141" s="351">
        <f t="shared" si="21"/>
        <v>2524.02</v>
      </c>
      <c r="R141" s="12"/>
      <c r="S141" s="12"/>
    </row>
    <row r="142" spans="1:19" ht="15">
      <c r="A142" s="27">
        <v>3</v>
      </c>
      <c r="B142" s="142"/>
      <c r="C142" s="163"/>
      <c r="D142" s="729" t="s">
        <v>125</v>
      </c>
      <c r="E142" s="779"/>
      <c r="F142" s="729" t="s">
        <v>126</v>
      </c>
      <c r="G142" s="785"/>
      <c r="H142" s="63">
        <v>3550</v>
      </c>
      <c r="I142" s="221">
        <f t="shared" si="22"/>
        <v>4189</v>
      </c>
      <c r="J142" s="31">
        <v>0.34</v>
      </c>
      <c r="K142" s="508">
        <v>0.85</v>
      </c>
      <c r="L142" s="2"/>
      <c r="M142" s="299">
        <v>3869.22</v>
      </c>
      <c r="N142" s="16">
        <f t="shared" si="19"/>
        <v>3279</v>
      </c>
      <c r="O142" s="351">
        <f t="shared" si="20"/>
        <v>3311.79</v>
      </c>
      <c r="P142" s="378">
        <v>3312</v>
      </c>
      <c r="Q142" s="351">
        <f t="shared" si="21"/>
        <v>3908.16</v>
      </c>
      <c r="R142" s="12"/>
      <c r="S142" s="12"/>
    </row>
    <row r="143" spans="1:19" ht="15">
      <c r="A143" s="18">
        <v>4</v>
      </c>
      <c r="B143" s="52"/>
      <c r="C143" s="118"/>
      <c r="D143" s="863" t="s">
        <v>127</v>
      </c>
      <c r="E143" s="892"/>
      <c r="F143" s="863" t="s">
        <v>128</v>
      </c>
      <c r="G143" s="864"/>
      <c r="H143" s="379">
        <v>4390</v>
      </c>
      <c r="I143" s="316">
        <f t="shared" si="22"/>
        <v>5180.2</v>
      </c>
      <c r="J143" s="31">
        <v>0.45</v>
      </c>
      <c r="K143" s="508">
        <v>1.1200000000000001</v>
      </c>
      <c r="L143" s="2"/>
      <c r="M143" s="221">
        <v>4803.78</v>
      </c>
      <c r="N143" s="16">
        <f t="shared" si="19"/>
        <v>4071</v>
      </c>
      <c r="O143" s="351">
        <f t="shared" si="20"/>
        <v>4111.71</v>
      </c>
      <c r="P143" s="378">
        <v>4112</v>
      </c>
      <c r="Q143" s="351">
        <f t="shared" si="21"/>
        <v>4852.16</v>
      </c>
      <c r="R143" s="12"/>
      <c r="S143" s="12"/>
    </row>
    <row r="144" spans="1:19" ht="15">
      <c r="A144" s="27">
        <v>5</v>
      </c>
      <c r="B144" s="143"/>
      <c r="C144" s="163"/>
      <c r="D144" s="729" t="s">
        <v>129</v>
      </c>
      <c r="E144" s="779"/>
      <c r="F144" s="716" t="s">
        <v>130</v>
      </c>
      <c r="G144" s="792"/>
      <c r="H144" s="701">
        <v>5407</v>
      </c>
      <c r="I144" s="221">
        <f t="shared" si="22"/>
        <v>6380.2599999999993</v>
      </c>
      <c r="J144" s="31">
        <v>0.57999999999999996</v>
      </c>
      <c r="K144" s="508">
        <v>1.45</v>
      </c>
      <c r="L144" s="2"/>
      <c r="M144" s="301">
        <v>5853.98</v>
      </c>
      <c r="N144" s="16">
        <f t="shared" si="19"/>
        <v>4961</v>
      </c>
      <c r="O144" s="351">
        <f t="shared" si="20"/>
        <v>5010.6099999999997</v>
      </c>
      <c r="P144" s="378">
        <v>5011</v>
      </c>
      <c r="Q144" s="351">
        <f t="shared" si="21"/>
        <v>5912.98</v>
      </c>
      <c r="R144" s="12"/>
      <c r="S144" s="12"/>
    </row>
    <row r="145" spans="1:23" ht="15">
      <c r="A145" s="89">
        <v>6</v>
      </c>
      <c r="B145" s="52"/>
      <c r="C145" s="118"/>
      <c r="D145" s="863" t="s">
        <v>131</v>
      </c>
      <c r="E145" s="892"/>
      <c r="F145" s="729" t="s">
        <v>132</v>
      </c>
      <c r="G145" s="785"/>
      <c r="H145" s="701">
        <v>6483</v>
      </c>
      <c r="I145" s="316">
        <f t="shared" si="22"/>
        <v>7649.94</v>
      </c>
      <c r="J145" s="31">
        <v>0.69</v>
      </c>
      <c r="K145" s="508">
        <v>1.72</v>
      </c>
      <c r="L145" s="2"/>
      <c r="M145" s="221">
        <v>6904.18</v>
      </c>
      <c r="N145" s="16">
        <f t="shared" si="19"/>
        <v>5851.0000000000009</v>
      </c>
      <c r="O145" s="351">
        <f t="shared" si="20"/>
        <v>5909.5100000000011</v>
      </c>
      <c r="P145" s="378">
        <v>5910</v>
      </c>
      <c r="Q145" s="351">
        <f t="shared" si="21"/>
        <v>6973.7999999999993</v>
      </c>
      <c r="R145" s="12"/>
      <c r="S145" s="12"/>
    </row>
    <row r="146" spans="1:23" ht="15">
      <c r="A146" s="27">
        <v>7</v>
      </c>
      <c r="B146" s="117"/>
      <c r="C146" s="118"/>
      <c r="D146" s="716" t="s">
        <v>133</v>
      </c>
      <c r="E146" s="781"/>
      <c r="F146" s="729" t="s">
        <v>134</v>
      </c>
      <c r="G146" s="785"/>
      <c r="H146" s="701">
        <v>7174</v>
      </c>
      <c r="I146" s="221">
        <f t="shared" si="22"/>
        <v>8465.32</v>
      </c>
      <c r="J146" s="552">
        <v>0.8</v>
      </c>
      <c r="K146" s="545">
        <v>2</v>
      </c>
      <c r="L146" s="2"/>
      <c r="M146" s="301">
        <v>7791.54</v>
      </c>
      <c r="N146" s="16">
        <f t="shared" si="19"/>
        <v>6603</v>
      </c>
      <c r="O146" s="351">
        <f t="shared" si="20"/>
        <v>6669.03</v>
      </c>
      <c r="P146" s="378">
        <v>6669</v>
      </c>
      <c r="Q146" s="351">
        <f t="shared" si="21"/>
        <v>7869.4199999999992</v>
      </c>
      <c r="R146" s="12"/>
      <c r="S146" s="12"/>
    </row>
    <row r="147" spans="1:23" ht="15">
      <c r="A147" s="27">
        <v>8</v>
      </c>
      <c r="B147" s="142"/>
      <c r="C147" s="163"/>
      <c r="D147" s="716" t="s">
        <v>135</v>
      </c>
      <c r="E147" s="781"/>
      <c r="F147" s="729" t="s">
        <v>136</v>
      </c>
      <c r="G147" s="785"/>
      <c r="H147" s="701">
        <v>8220</v>
      </c>
      <c r="I147" s="316">
        <f t="shared" si="22"/>
        <v>9699.6</v>
      </c>
      <c r="J147" s="31">
        <v>0.91</v>
      </c>
      <c r="K147" s="508">
        <v>2.2799999999999998</v>
      </c>
      <c r="L147" s="2"/>
      <c r="M147" s="221">
        <v>9095.74</v>
      </c>
      <c r="N147" s="362">
        <f t="shared" si="19"/>
        <v>7708.2542372881362</v>
      </c>
      <c r="O147" s="351">
        <f t="shared" si="20"/>
        <v>7785.3367796610173</v>
      </c>
      <c r="P147" s="378">
        <v>7785</v>
      </c>
      <c r="Q147" s="351">
        <f t="shared" si="21"/>
        <v>9186.2999999999993</v>
      </c>
      <c r="R147" s="12"/>
      <c r="S147" s="12"/>
    </row>
    <row r="148" spans="1:23" ht="15">
      <c r="A148" s="27">
        <v>9</v>
      </c>
      <c r="B148" s="156" t="s">
        <v>237</v>
      </c>
      <c r="C148" s="157"/>
      <c r="D148" s="716" t="s">
        <v>137</v>
      </c>
      <c r="E148" s="781"/>
      <c r="F148" s="863" t="s">
        <v>138</v>
      </c>
      <c r="G148" s="864"/>
      <c r="H148" s="379">
        <v>10590</v>
      </c>
      <c r="I148" s="221">
        <f t="shared" si="22"/>
        <v>12496.199999999999</v>
      </c>
      <c r="J148" s="31">
        <v>1.02</v>
      </c>
      <c r="K148" s="508">
        <v>2.56</v>
      </c>
      <c r="L148" s="2"/>
      <c r="M148" s="221">
        <v>9697.24</v>
      </c>
      <c r="N148" s="16">
        <f t="shared" si="19"/>
        <v>8218</v>
      </c>
      <c r="O148" s="351">
        <f t="shared" si="20"/>
        <v>8300.18</v>
      </c>
      <c r="P148" s="378">
        <v>8300</v>
      </c>
      <c r="Q148" s="351">
        <f t="shared" si="21"/>
        <v>9794</v>
      </c>
      <c r="R148" s="12"/>
      <c r="S148" s="12"/>
    </row>
    <row r="149" spans="1:23" ht="15.75" thickBot="1">
      <c r="A149" s="19">
        <v>10</v>
      </c>
      <c r="B149" s="158"/>
      <c r="C149" s="159"/>
      <c r="D149" s="718" t="s">
        <v>139</v>
      </c>
      <c r="E149" s="737"/>
      <c r="F149" s="716" t="s">
        <v>140</v>
      </c>
      <c r="G149" s="792"/>
      <c r="H149" s="310">
        <v>11520</v>
      </c>
      <c r="I149" s="222">
        <f t="shared" si="22"/>
        <v>13593.599999999999</v>
      </c>
      <c r="J149" s="32">
        <v>1.1299999999999999</v>
      </c>
      <c r="K149" s="509">
        <v>2.82</v>
      </c>
      <c r="L149" s="2"/>
      <c r="M149" s="302">
        <v>10388.719999999999</v>
      </c>
      <c r="N149" s="16">
        <f t="shared" si="19"/>
        <v>8804</v>
      </c>
      <c r="O149" s="351">
        <f t="shared" si="20"/>
        <v>8892.0400000000009</v>
      </c>
      <c r="P149" s="380">
        <v>8892</v>
      </c>
      <c r="Q149" s="351">
        <f t="shared" si="21"/>
        <v>10492.56</v>
      </c>
      <c r="R149" s="368">
        <v>0.01</v>
      </c>
      <c r="S149" s="12"/>
    </row>
    <row r="150" spans="1:23" ht="15.75" thickBot="1">
      <c r="A150" s="15"/>
      <c r="B150" s="13"/>
      <c r="C150" s="13"/>
      <c r="D150" s="13"/>
      <c r="E150" s="24"/>
      <c r="F150" s="23"/>
      <c r="G150" s="23"/>
      <c r="H150" s="24"/>
      <c r="I150" s="23"/>
      <c r="J150" s="23"/>
      <c r="K150" s="105"/>
      <c r="L150" s="2"/>
      <c r="N150" s="12"/>
      <c r="O150" s="12"/>
      <c r="P150" s="363"/>
      <c r="Q150" s="351"/>
      <c r="R150" s="12"/>
      <c r="S150" s="12"/>
    </row>
    <row r="151" spans="1:23" ht="19.5" thickBot="1">
      <c r="A151" s="791" t="s">
        <v>458</v>
      </c>
      <c r="B151" s="889"/>
      <c r="C151" s="889"/>
      <c r="D151" s="889"/>
      <c r="E151" s="889"/>
      <c r="F151" s="889"/>
      <c r="G151" s="889"/>
      <c r="H151" s="890"/>
      <c r="I151" s="889"/>
      <c r="J151" s="889"/>
      <c r="K151" s="891"/>
      <c r="L151" s="368">
        <v>0.01</v>
      </c>
      <c r="R151" s="12"/>
      <c r="S151" s="12"/>
    </row>
    <row r="152" spans="1:23" ht="15">
      <c r="A152" s="17">
        <v>1</v>
      </c>
      <c r="B152" s="131"/>
      <c r="C152" s="116"/>
      <c r="D152" s="724" t="s">
        <v>145</v>
      </c>
      <c r="E152" s="837"/>
      <c r="F152" s="724" t="s">
        <v>122</v>
      </c>
      <c r="G152" s="873"/>
      <c r="H152" s="308">
        <v>1362</v>
      </c>
      <c r="I152" s="366">
        <f t="shared" ref="I152:I161" si="23">H152*1.18</f>
        <v>1607.1599999999999</v>
      </c>
      <c r="J152" s="30">
        <v>0.11</v>
      </c>
      <c r="K152" s="507">
        <v>0.28000000000000003</v>
      </c>
      <c r="L152" s="2"/>
      <c r="M152" s="321">
        <v>1446.36</v>
      </c>
      <c r="N152" s="362">
        <f t="shared" ref="N152:N161" si="24">M152/1.18</f>
        <v>1225.7288135593219</v>
      </c>
      <c r="O152" s="351">
        <f t="shared" ref="O152:O161" si="25">N152*1.01</f>
        <v>1237.9861016949151</v>
      </c>
      <c r="P152" s="377">
        <v>1238</v>
      </c>
      <c r="Q152" s="351">
        <f t="shared" ref="Q152:Q161" si="26">P152*1.18</f>
        <v>1460.84</v>
      </c>
      <c r="R152" s="12"/>
      <c r="S152" s="12"/>
      <c r="V152" s="699">
        <f>I152-I140</f>
        <v>208.8599999999999</v>
      </c>
      <c r="W152" s="700">
        <f t="shared" ref="W152:W160" si="27">V152/209</f>
        <v>0.9993301435406694</v>
      </c>
    </row>
    <row r="153" spans="1:23" ht="15">
      <c r="A153" s="27">
        <v>2</v>
      </c>
      <c r="B153" s="143"/>
      <c r="C153" s="163"/>
      <c r="D153" s="729" t="s">
        <v>146</v>
      </c>
      <c r="E153" s="779"/>
      <c r="F153" s="729" t="s">
        <v>124</v>
      </c>
      <c r="G153" s="785"/>
      <c r="H153" s="379">
        <v>2682</v>
      </c>
      <c r="I153" s="221">
        <f>H153*1.18</f>
        <v>3164.7599999999998</v>
      </c>
      <c r="J153" s="31">
        <v>0.22</v>
      </c>
      <c r="K153" s="508">
        <v>0.55000000000000004</v>
      </c>
      <c r="L153" s="2"/>
      <c r="M153" s="306">
        <v>2848.52</v>
      </c>
      <c r="N153" s="16">
        <f t="shared" si="24"/>
        <v>2414</v>
      </c>
      <c r="O153" s="351">
        <f t="shared" si="25"/>
        <v>2438.14</v>
      </c>
      <c r="P153" s="378">
        <v>2438</v>
      </c>
      <c r="Q153" s="351">
        <f t="shared" si="26"/>
        <v>2876.8399999999997</v>
      </c>
      <c r="R153" s="12"/>
      <c r="S153" s="12"/>
      <c r="V153" s="699">
        <f t="shared" ref="V153:V161" si="28">I153-I141</f>
        <v>468.46000000000004</v>
      </c>
      <c r="W153" s="700">
        <f t="shared" si="27"/>
        <v>2.2414354066985647</v>
      </c>
    </row>
    <row r="154" spans="1:23" ht="15">
      <c r="A154" s="27">
        <v>3</v>
      </c>
      <c r="B154" s="117"/>
      <c r="C154" s="118"/>
      <c r="D154" s="729" t="s">
        <v>147</v>
      </c>
      <c r="E154" s="779"/>
      <c r="F154" s="863" t="s">
        <v>126</v>
      </c>
      <c r="G154" s="864"/>
      <c r="H154" s="379">
        <v>4078</v>
      </c>
      <c r="I154" s="316">
        <f t="shared" si="23"/>
        <v>4812.04</v>
      </c>
      <c r="J154" s="31">
        <v>0.34</v>
      </c>
      <c r="K154" s="508">
        <v>0.85</v>
      </c>
      <c r="L154" s="2"/>
      <c r="M154" s="220">
        <v>4170.12</v>
      </c>
      <c r="N154" s="16">
        <f t="shared" si="24"/>
        <v>3534</v>
      </c>
      <c r="O154" s="351">
        <f t="shared" si="25"/>
        <v>3569.34</v>
      </c>
      <c r="P154" s="378">
        <v>3569</v>
      </c>
      <c r="Q154" s="351">
        <f t="shared" si="26"/>
        <v>4211.42</v>
      </c>
      <c r="R154" s="12"/>
      <c r="S154" s="12"/>
      <c r="V154" s="699">
        <f t="shared" si="28"/>
        <v>623.04</v>
      </c>
      <c r="W154" s="700">
        <f t="shared" si="27"/>
        <v>2.9810526315789474</v>
      </c>
    </row>
    <row r="155" spans="1:23" ht="15">
      <c r="A155" s="18">
        <v>4</v>
      </c>
      <c r="B155" s="143"/>
      <c r="C155" s="163"/>
      <c r="D155" s="729" t="s">
        <v>148</v>
      </c>
      <c r="E155" s="779"/>
      <c r="F155" s="716" t="s">
        <v>128</v>
      </c>
      <c r="G155" s="792"/>
      <c r="H155" s="379">
        <v>5080</v>
      </c>
      <c r="I155" s="221">
        <f t="shared" si="23"/>
        <v>5994.4</v>
      </c>
      <c r="J155" s="31">
        <v>0.45</v>
      </c>
      <c r="K155" s="508">
        <v>1.1200000000000001</v>
      </c>
      <c r="L155" s="2"/>
      <c r="M155" s="221">
        <v>5289.94</v>
      </c>
      <c r="N155" s="16">
        <f t="shared" si="24"/>
        <v>4483</v>
      </c>
      <c r="O155" s="351">
        <f t="shared" si="25"/>
        <v>4527.83</v>
      </c>
      <c r="P155" s="378">
        <v>4528</v>
      </c>
      <c r="Q155" s="351">
        <f t="shared" si="26"/>
        <v>5343.04</v>
      </c>
      <c r="R155" s="12"/>
      <c r="S155" s="12"/>
      <c r="V155" s="699">
        <f t="shared" si="28"/>
        <v>814.19999999999982</v>
      </c>
      <c r="W155" s="700">
        <f t="shared" si="27"/>
        <v>3.8956937799043052</v>
      </c>
    </row>
    <row r="156" spans="1:23" ht="15">
      <c r="A156" s="27">
        <v>5</v>
      </c>
      <c r="B156" s="117"/>
      <c r="C156" s="118"/>
      <c r="D156" s="729" t="s">
        <v>149</v>
      </c>
      <c r="E156" s="779"/>
      <c r="F156" s="716" t="s">
        <v>130</v>
      </c>
      <c r="G156" s="792"/>
      <c r="H156" s="379">
        <v>6200</v>
      </c>
      <c r="I156" s="316">
        <f t="shared" si="23"/>
        <v>7316</v>
      </c>
      <c r="J156" s="31">
        <v>0.57999999999999996</v>
      </c>
      <c r="K156" s="508">
        <v>1.45</v>
      </c>
      <c r="L156" s="2"/>
      <c r="M156" s="299">
        <v>6464.04</v>
      </c>
      <c r="N156" s="16">
        <f t="shared" si="24"/>
        <v>5478</v>
      </c>
      <c r="O156" s="351">
        <f t="shared" si="25"/>
        <v>5532.78</v>
      </c>
      <c r="P156" s="378">
        <v>5533</v>
      </c>
      <c r="Q156" s="351">
        <f t="shared" si="26"/>
        <v>6528.94</v>
      </c>
      <c r="R156" s="12"/>
      <c r="S156" s="12"/>
      <c r="V156" s="699">
        <f t="shared" si="28"/>
        <v>935.74000000000069</v>
      </c>
      <c r="W156" s="700">
        <f t="shared" si="27"/>
        <v>4.4772248803827788</v>
      </c>
    </row>
    <row r="157" spans="1:23" ht="15">
      <c r="A157" s="89">
        <v>6</v>
      </c>
      <c r="B157" s="143"/>
      <c r="C157" s="163"/>
      <c r="D157" s="863" t="s">
        <v>150</v>
      </c>
      <c r="E157" s="892"/>
      <c r="F157" s="729" t="s">
        <v>132</v>
      </c>
      <c r="G157" s="785"/>
      <c r="H157" s="379">
        <v>7400</v>
      </c>
      <c r="I157" s="221">
        <f t="shared" si="23"/>
        <v>8732</v>
      </c>
      <c r="J157" s="31">
        <v>0.69</v>
      </c>
      <c r="K157" s="508">
        <v>1.72</v>
      </c>
      <c r="L157" s="2"/>
      <c r="M157" s="221">
        <v>7478.84</v>
      </c>
      <c r="N157" s="16">
        <f t="shared" si="24"/>
        <v>6338.0000000000009</v>
      </c>
      <c r="O157" s="351">
        <f t="shared" si="25"/>
        <v>6401.380000000001</v>
      </c>
      <c r="P157" s="378">
        <v>6401</v>
      </c>
      <c r="Q157" s="351">
        <f t="shared" si="26"/>
        <v>7553.1799999999994</v>
      </c>
      <c r="R157" s="12"/>
      <c r="S157" s="12"/>
      <c r="V157" s="699">
        <f t="shared" si="28"/>
        <v>1082.0600000000004</v>
      </c>
      <c r="W157" s="700">
        <f t="shared" si="27"/>
        <v>5.1773205741626818</v>
      </c>
    </row>
    <row r="158" spans="1:23" ht="15">
      <c r="A158" s="27">
        <v>7</v>
      </c>
      <c r="B158" s="142"/>
      <c r="C158" s="163"/>
      <c r="D158" s="729" t="s">
        <v>151</v>
      </c>
      <c r="E158" s="779"/>
      <c r="F158" s="863" t="s">
        <v>134</v>
      </c>
      <c r="G158" s="864"/>
      <c r="H158" s="379">
        <v>8700</v>
      </c>
      <c r="I158" s="316">
        <f t="shared" si="23"/>
        <v>10266</v>
      </c>
      <c r="J158" s="552">
        <v>0.8</v>
      </c>
      <c r="K158" s="545">
        <v>2</v>
      </c>
      <c r="L158" s="2"/>
      <c r="M158" s="220">
        <v>9827.0400000000009</v>
      </c>
      <c r="N158" s="16">
        <f t="shared" si="24"/>
        <v>8328.0000000000018</v>
      </c>
      <c r="O158" s="351">
        <f t="shared" si="25"/>
        <v>8411.2800000000025</v>
      </c>
      <c r="P158" s="378">
        <v>8411</v>
      </c>
      <c r="Q158" s="351">
        <f t="shared" si="26"/>
        <v>9924.98</v>
      </c>
      <c r="R158" s="12"/>
      <c r="S158" s="12"/>
      <c r="V158" s="699">
        <f t="shared" si="28"/>
        <v>1800.6800000000003</v>
      </c>
      <c r="W158" s="700">
        <f t="shared" si="27"/>
        <v>8.6156937799043067</v>
      </c>
    </row>
    <row r="159" spans="1:23" ht="15">
      <c r="A159" s="27">
        <v>8</v>
      </c>
      <c r="B159" s="156" t="s">
        <v>237</v>
      </c>
      <c r="C159" s="157"/>
      <c r="D159" s="729" t="s">
        <v>152</v>
      </c>
      <c r="E159" s="779"/>
      <c r="F159" s="716" t="s">
        <v>136</v>
      </c>
      <c r="G159" s="792"/>
      <c r="H159" s="379">
        <v>9700</v>
      </c>
      <c r="I159" s="221">
        <f t="shared" si="23"/>
        <v>11446</v>
      </c>
      <c r="J159" s="31">
        <v>0.91</v>
      </c>
      <c r="K159" s="508">
        <v>2.2799999999999998</v>
      </c>
      <c r="L159" s="2"/>
      <c r="M159" s="221">
        <v>10085.459999999999</v>
      </c>
      <c r="N159" s="16">
        <f t="shared" si="24"/>
        <v>8547</v>
      </c>
      <c r="O159" s="351">
        <f t="shared" si="25"/>
        <v>8632.4699999999993</v>
      </c>
      <c r="P159" s="378">
        <v>8833</v>
      </c>
      <c r="Q159" s="351">
        <f t="shared" si="26"/>
        <v>10422.939999999999</v>
      </c>
      <c r="R159" s="12"/>
      <c r="S159" s="12"/>
      <c r="V159" s="699">
        <f t="shared" si="28"/>
        <v>1746.3999999999996</v>
      </c>
      <c r="W159" s="700">
        <f t="shared" si="27"/>
        <v>8.3559808612440172</v>
      </c>
    </row>
    <row r="160" spans="1:23" ht="15">
      <c r="A160" s="27">
        <v>9</v>
      </c>
      <c r="B160" s="161"/>
      <c r="C160" s="157"/>
      <c r="D160" s="729" t="s">
        <v>153</v>
      </c>
      <c r="E160" s="779"/>
      <c r="F160" s="716" t="s">
        <v>138</v>
      </c>
      <c r="G160" s="792"/>
      <c r="H160" s="379">
        <v>11950</v>
      </c>
      <c r="I160" s="221">
        <f t="shared" si="23"/>
        <v>14101</v>
      </c>
      <c r="J160" s="31">
        <v>1.02</v>
      </c>
      <c r="K160" s="508">
        <v>2.56</v>
      </c>
      <c r="L160" s="2"/>
      <c r="M160" s="221">
        <v>11266.64</v>
      </c>
      <c r="N160" s="16">
        <f t="shared" si="24"/>
        <v>9548</v>
      </c>
      <c r="O160" s="351">
        <f t="shared" si="25"/>
        <v>9643.48</v>
      </c>
      <c r="P160" s="378">
        <v>9644</v>
      </c>
      <c r="Q160" s="351">
        <f t="shared" si="26"/>
        <v>11379.92</v>
      </c>
      <c r="R160" s="12"/>
      <c r="S160" s="12"/>
      <c r="V160" s="699">
        <f t="shared" si="28"/>
        <v>1604.8000000000011</v>
      </c>
      <c r="W160" s="700">
        <f t="shared" si="27"/>
        <v>7.678468899521536</v>
      </c>
    </row>
    <row r="161" spans="1:23" ht="15.75" thickBot="1">
      <c r="A161" s="19">
        <v>10</v>
      </c>
      <c r="B161" s="132"/>
      <c r="C161" s="53"/>
      <c r="D161" s="718" t="s">
        <v>154</v>
      </c>
      <c r="E161" s="737"/>
      <c r="F161" s="718" t="s">
        <v>140</v>
      </c>
      <c r="G161" s="852"/>
      <c r="H161" s="310">
        <v>12900</v>
      </c>
      <c r="I161" s="222">
        <f t="shared" si="23"/>
        <v>15222</v>
      </c>
      <c r="J161" s="32">
        <v>1.1299999999999999</v>
      </c>
      <c r="K161" s="509">
        <v>2.82</v>
      </c>
      <c r="L161" s="2"/>
      <c r="M161" s="222">
        <v>13029.56</v>
      </c>
      <c r="N161" s="16">
        <f t="shared" si="24"/>
        <v>11042</v>
      </c>
      <c r="O161" s="351">
        <f t="shared" si="25"/>
        <v>11152.42</v>
      </c>
      <c r="P161" s="380">
        <v>11152</v>
      </c>
      <c r="Q161" s="351">
        <f t="shared" si="26"/>
        <v>13159.359999999999</v>
      </c>
      <c r="R161" s="368">
        <v>0.01</v>
      </c>
      <c r="S161" s="12"/>
      <c r="V161" s="699">
        <f t="shared" si="28"/>
        <v>1628.4000000000015</v>
      </c>
      <c r="W161" s="700">
        <f>V161/209</f>
        <v>7.7913875598086193</v>
      </c>
    </row>
    <row r="162" spans="1:23" ht="15.75" thickBot="1">
      <c r="A162" s="15"/>
      <c r="B162" s="13"/>
      <c r="C162" s="13"/>
      <c r="D162" s="13"/>
      <c r="E162" s="13"/>
      <c r="F162" s="13"/>
      <c r="G162" s="13"/>
      <c r="H162" s="24"/>
      <c r="I162" s="13"/>
      <c r="J162" s="13"/>
      <c r="K162" s="14"/>
      <c r="L162" s="2"/>
      <c r="N162" s="12"/>
      <c r="O162" s="12"/>
      <c r="P162" s="363"/>
      <c r="Q162" s="12"/>
      <c r="R162" s="12"/>
      <c r="S162" s="12"/>
      <c r="T162" s="12"/>
    </row>
    <row r="163" spans="1:23" ht="20.25" thickBot="1">
      <c r="A163" s="847" t="s">
        <v>250</v>
      </c>
      <c r="B163" s="748"/>
      <c r="C163" s="748"/>
      <c r="D163" s="748"/>
      <c r="E163" s="748"/>
      <c r="F163" s="748"/>
      <c r="G163" s="748"/>
      <c r="H163" s="748"/>
      <c r="I163" s="748"/>
      <c r="J163" s="748"/>
      <c r="K163" s="749"/>
      <c r="L163" s="2"/>
      <c r="N163" s="12"/>
      <c r="O163" s="12"/>
      <c r="P163" s="363"/>
      <c r="Q163" s="12"/>
      <c r="R163" s="12"/>
      <c r="S163" s="12"/>
      <c r="T163" s="12"/>
    </row>
    <row r="164" spans="1:23" ht="15">
      <c r="A164" s="17">
        <v>1</v>
      </c>
      <c r="B164" s="97"/>
      <c r="C164" s="97"/>
      <c r="D164" s="100" t="s">
        <v>402</v>
      </c>
      <c r="E164" s="101"/>
      <c r="F164" s="55"/>
      <c r="G164" s="56"/>
      <c r="H164" s="41"/>
      <c r="I164" s="75"/>
      <c r="J164" s="41"/>
      <c r="K164" s="82"/>
      <c r="L164" s="2"/>
      <c r="N164" s="12"/>
      <c r="O164" s="12"/>
      <c r="P164" s="363"/>
      <c r="Q164" s="12"/>
      <c r="R164" s="12"/>
      <c r="S164" s="12"/>
      <c r="T164" s="12"/>
    </row>
    <row r="165" spans="1:23" ht="15">
      <c r="A165" s="27">
        <v>2</v>
      </c>
      <c r="B165" s="64"/>
      <c r="C165" s="27"/>
      <c r="D165" s="74" t="s">
        <v>403</v>
      </c>
      <c r="E165" s="76"/>
      <c r="F165" s="61"/>
      <c r="G165" s="62"/>
      <c r="H165" s="27"/>
      <c r="I165" s="87" t="s">
        <v>176</v>
      </c>
      <c r="J165" s="27"/>
      <c r="K165" s="86"/>
      <c r="L165" s="2"/>
      <c r="N165" s="12"/>
      <c r="O165" s="12"/>
      <c r="P165" s="363"/>
      <c r="Q165" s="12"/>
      <c r="R165" s="12"/>
      <c r="S165" s="12"/>
      <c r="T165" s="12"/>
    </row>
    <row r="166" spans="1:23" ht="15">
      <c r="A166" s="18">
        <v>3</v>
      </c>
      <c r="B166" s="52"/>
      <c r="C166" s="52"/>
      <c r="D166" s="420" t="s">
        <v>400</v>
      </c>
      <c r="E166" s="76"/>
      <c r="F166" s="76"/>
      <c r="G166" s="102"/>
      <c r="H166" s="27"/>
      <c r="I166" s="87" t="s">
        <v>177</v>
      </c>
      <c r="J166" s="27"/>
      <c r="K166" s="86"/>
      <c r="L166" s="2"/>
      <c r="N166" s="12"/>
      <c r="O166" s="12"/>
      <c r="P166" s="363"/>
      <c r="Q166" s="12"/>
      <c r="R166" s="12"/>
      <c r="S166" s="12"/>
      <c r="T166" s="12"/>
    </row>
    <row r="167" spans="1:23" ht="15">
      <c r="A167" s="27">
        <v>4</v>
      </c>
      <c r="B167" s="64"/>
      <c r="C167" s="27"/>
      <c r="D167" s="420" t="s">
        <v>401</v>
      </c>
      <c r="E167" s="421"/>
      <c r="F167" s="421"/>
      <c r="G167" s="422"/>
      <c r="H167" s="27"/>
      <c r="I167" s="87" t="s">
        <v>160</v>
      </c>
      <c r="J167" s="27"/>
      <c r="K167" s="86"/>
      <c r="L167" s="2"/>
      <c r="M167" s="2"/>
      <c r="N167" s="16"/>
      <c r="O167" s="12"/>
      <c r="P167" s="363"/>
      <c r="Q167" s="12"/>
      <c r="R167" s="12"/>
      <c r="S167" s="12"/>
      <c r="T167" s="12"/>
    </row>
    <row r="168" spans="1:23" ht="15.75" thickBot="1">
      <c r="A168" s="18">
        <v>5</v>
      </c>
      <c r="B168" s="97"/>
      <c r="C168" s="97"/>
      <c r="D168" s="423" t="s">
        <v>399</v>
      </c>
      <c r="E168" s="401"/>
      <c r="F168" s="401"/>
      <c r="G168" s="278"/>
      <c r="H168" s="103"/>
      <c r="I168" s="424" t="s">
        <v>158</v>
      </c>
      <c r="J168" s="103"/>
      <c r="K168" s="90"/>
      <c r="L168" s="2"/>
      <c r="M168" s="2"/>
      <c r="N168" s="16"/>
      <c r="O168" s="12"/>
      <c r="P168" s="363"/>
      <c r="Q168" s="12"/>
      <c r="R168" s="12"/>
      <c r="S168" s="12"/>
      <c r="T168" s="12"/>
    </row>
    <row r="169" spans="1:23" ht="19.5" customHeight="1" thickBot="1">
      <c r="A169" s="883" t="s">
        <v>406</v>
      </c>
      <c r="B169" s="884"/>
      <c r="C169" s="884"/>
      <c r="D169" s="884"/>
      <c r="E169" s="884"/>
      <c r="F169" s="884"/>
      <c r="G169" s="884"/>
      <c r="H169" s="884"/>
      <c r="I169" s="884"/>
      <c r="J169" s="884"/>
      <c r="K169" s="885"/>
      <c r="L169" s="2"/>
      <c r="M169" s="2"/>
      <c r="N169" s="16"/>
      <c r="O169" s="16"/>
      <c r="P169" s="363"/>
      <c r="Q169" s="12"/>
      <c r="R169" s="12"/>
      <c r="S169" s="12"/>
      <c r="T169" s="12"/>
    </row>
    <row r="170" spans="1:23" ht="21.75" customHeight="1">
      <c r="A170" s="89">
        <v>1</v>
      </c>
      <c r="B170" s="841"/>
      <c r="C170" s="841"/>
      <c r="D170" s="425" t="s">
        <v>398</v>
      </c>
      <c r="E170" s="426"/>
      <c r="F170" s="886" t="s">
        <v>405</v>
      </c>
      <c r="G170" s="887"/>
      <c r="H170" s="60">
        <v>4133</v>
      </c>
      <c r="I170" s="75">
        <f>H170*1.18</f>
        <v>4876.9399999999996</v>
      </c>
      <c r="J170" s="506">
        <v>0.28899999999999998</v>
      </c>
      <c r="K170" s="543">
        <v>0.72</v>
      </c>
      <c r="L170" s="2"/>
      <c r="M170" s="2"/>
      <c r="N170" s="16"/>
      <c r="O170" s="16"/>
      <c r="P170" s="363"/>
      <c r="Q170" s="12"/>
      <c r="R170" s="12"/>
      <c r="S170" s="12"/>
      <c r="T170" s="12"/>
    </row>
    <row r="171" spans="1:23" ht="43.5" customHeight="1" thickBot="1">
      <c r="A171" s="14"/>
      <c r="B171" s="843"/>
      <c r="C171" s="843"/>
      <c r="D171" s="476"/>
      <c r="E171" s="460"/>
      <c r="F171" s="888" t="s">
        <v>407</v>
      </c>
      <c r="G171" s="719"/>
      <c r="H171" s="13"/>
      <c r="I171" s="78"/>
      <c r="J171" s="14"/>
      <c r="K171" s="78"/>
      <c r="L171" s="2"/>
      <c r="M171" s="2"/>
      <c r="N171" s="16"/>
      <c r="O171" s="16"/>
      <c r="P171" s="363"/>
      <c r="Q171" s="12"/>
      <c r="R171" s="12"/>
      <c r="S171" s="12"/>
      <c r="T171" s="12"/>
    </row>
    <row r="172" spans="1:23" ht="18" customHeight="1">
      <c r="A172" s="861" t="s">
        <v>115</v>
      </c>
      <c r="B172" s="780"/>
      <c r="C172" s="780"/>
      <c r="D172" s="780"/>
      <c r="E172" s="780"/>
      <c r="F172" s="780"/>
      <c r="G172" s="780"/>
      <c r="H172" s="780"/>
      <c r="I172" s="780"/>
      <c r="J172" s="780"/>
      <c r="K172" s="848"/>
      <c r="L172" s="368">
        <v>0.01</v>
      </c>
      <c r="R172" s="12"/>
      <c r="S172" s="12"/>
      <c r="T172" s="12"/>
    </row>
    <row r="173" spans="1:23" ht="0.75" customHeight="1" thickBot="1">
      <c r="A173" s="862"/>
      <c r="B173" s="747"/>
      <c r="C173" s="747"/>
      <c r="D173" s="747"/>
      <c r="E173" s="747"/>
      <c r="F173" s="747"/>
      <c r="G173" s="747"/>
      <c r="H173" s="747"/>
      <c r="I173" s="747"/>
      <c r="J173" s="747"/>
      <c r="K173" s="857"/>
      <c r="L173" s="2"/>
      <c r="R173" s="12"/>
      <c r="S173" s="12"/>
      <c r="T173" s="12"/>
    </row>
    <row r="174" spans="1:23" ht="15.75" thickBot="1">
      <c r="A174" s="17">
        <v>1</v>
      </c>
      <c r="B174" s="51"/>
      <c r="C174" s="116"/>
      <c r="D174" s="724" t="s">
        <v>116</v>
      </c>
      <c r="E174" s="837"/>
      <c r="F174" s="873" t="s">
        <v>334</v>
      </c>
      <c r="G174" s="873"/>
      <c r="H174" s="391">
        <v>7548</v>
      </c>
      <c r="I174" s="271">
        <f>H174*1.18</f>
        <v>8906.64</v>
      </c>
      <c r="J174" s="570">
        <v>0.44800000000000001</v>
      </c>
      <c r="K174" s="549">
        <v>1.0760000000000001</v>
      </c>
      <c r="L174" s="2"/>
      <c r="M174" s="222">
        <v>8016.92</v>
      </c>
      <c r="N174" s="16">
        <f>M174/1.18</f>
        <v>6794</v>
      </c>
      <c r="O174" s="351">
        <f>N174*1.01</f>
        <v>6861.9400000000005</v>
      </c>
      <c r="P174" s="387">
        <v>6862</v>
      </c>
      <c r="Q174" s="351">
        <f>P174*1.18</f>
        <v>8097.16</v>
      </c>
      <c r="R174" s="12"/>
      <c r="S174" s="12"/>
      <c r="T174" s="12"/>
    </row>
    <row r="175" spans="1:23" ht="15.75" thickBot="1">
      <c r="A175" s="17"/>
      <c r="B175" s="140"/>
      <c r="C175" s="418"/>
      <c r="D175" s="659"/>
      <c r="E175" s="660"/>
      <c r="F175" s="257"/>
      <c r="G175" s="3"/>
      <c r="H175" s="661"/>
      <c r="I175" s="596"/>
      <c r="J175" s="304"/>
      <c r="K175" s="4"/>
      <c r="L175" s="2"/>
      <c r="M175" s="222"/>
      <c r="N175" s="16"/>
      <c r="O175" s="351"/>
      <c r="P175" s="388"/>
      <c r="Q175" s="351"/>
      <c r="R175" s="12"/>
      <c r="S175" s="12"/>
      <c r="T175" s="12"/>
    </row>
    <row r="176" spans="1:23" ht="15.75" thickBot="1">
      <c r="A176" s="17">
        <v>1</v>
      </c>
      <c r="B176" s="52"/>
      <c r="C176" s="118"/>
      <c r="D176" s="724" t="s">
        <v>117</v>
      </c>
      <c r="E176" s="837"/>
      <c r="F176" s="788" t="s">
        <v>163</v>
      </c>
      <c r="G176" s="789"/>
      <c r="H176" s="593">
        <v>756</v>
      </c>
      <c r="I176" s="274">
        <f>H176*1.18</f>
        <v>892.07999999999993</v>
      </c>
      <c r="J176" s="231">
        <v>4.5999999999999999E-2</v>
      </c>
      <c r="K176" s="507">
        <v>0.11</v>
      </c>
      <c r="L176" s="2"/>
      <c r="M176" s="222">
        <v>882.64</v>
      </c>
      <c r="N176" s="16">
        <f t="shared" ref="N176:N179" si="29">M176/1.18</f>
        <v>748</v>
      </c>
      <c r="O176" s="351">
        <f t="shared" ref="O176:O179" si="30">N176*1.01</f>
        <v>755.48</v>
      </c>
      <c r="P176" s="309">
        <v>756</v>
      </c>
      <c r="Q176" s="351">
        <f t="shared" ref="Q176:Q179" si="31">P176*1.18</f>
        <v>892.07999999999993</v>
      </c>
      <c r="R176" s="12"/>
      <c r="S176" s="12"/>
      <c r="T176" s="12"/>
    </row>
    <row r="177" spans="1:23" ht="15.75" thickBot="1">
      <c r="A177" s="27">
        <v>2</v>
      </c>
      <c r="B177" s="142"/>
      <c r="C177" s="163"/>
      <c r="D177" s="729" t="s">
        <v>118</v>
      </c>
      <c r="E177" s="779"/>
      <c r="F177" s="863" t="s">
        <v>164</v>
      </c>
      <c r="G177" s="864"/>
      <c r="H177" s="594">
        <v>823</v>
      </c>
      <c r="I177" s="272">
        <f>H177*1.18</f>
        <v>971.14</v>
      </c>
      <c r="J177" s="569">
        <v>5.2999999999999999E-2</v>
      </c>
      <c r="K177" s="508">
        <v>0.13</v>
      </c>
      <c r="L177" s="2"/>
      <c r="M177" s="222">
        <v>961.7</v>
      </c>
      <c r="N177" s="16">
        <f t="shared" si="29"/>
        <v>815.00000000000011</v>
      </c>
      <c r="O177" s="351">
        <f t="shared" si="30"/>
        <v>823.15000000000009</v>
      </c>
      <c r="P177" s="379">
        <v>823</v>
      </c>
      <c r="Q177" s="351">
        <f t="shared" si="31"/>
        <v>971.14</v>
      </c>
      <c r="R177" s="12"/>
      <c r="S177" s="12"/>
      <c r="T177" s="12"/>
    </row>
    <row r="178" spans="1:23" ht="15.75" thickBot="1">
      <c r="A178" s="27">
        <v>3</v>
      </c>
      <c r="B178" s="142"/>
      <c r="C178" s="163"/>
      <c r="D178" s="729" t="s">
        <v>119</v>
      </c>
      <c r="E178" s="779"/>
      <c r="F178" s="729" t="s">
        <v>165</v>
      </c>
      <c r="G178" s="785"/>
      <c r="H178" s="594">
        <v>933</v>
      </c>
      <c r="I178" s="272">
        <f>H178*1.18</f>
        <v>1100.94</v>
      </c>
      <c r="J178" s="569">
        <v>0.06</v>
      </c>
      <c r="K178" s="508">
        <v>0.15</v>
      </c>
      <c r="L178" s="2"/>
      <c r="M178" s="222">
        <v>1090.32</v>
      </c>
      <c r="N178" s="16">
        <f t="shared" si="29"/>
        <v>924</v>
      </c>
      <c r="O178" s="351">
        <f t="shared" si="30"/>
        <v>933.24</v>
      </c>
      <c r="P178" s="379">
        <v>933</v>
      </c>
      <c r="Q178" s="351">
        <f t="shared" si="31"/>
        <v>1100.94</v>
      </c>
      <c r="R178" s="12"/>
      <c r="S178" s="12"/>
      <c r="T178" s="12"/>
    </row>
    <row r="179" spans="1:23" ht="15.75" thickBot="1">
      <c r="A179" s="14">
        <v>4</v>
      </c>
      <c r="B179" s="24"/>
      <c r="C179" s="120"/>
      <c r="D179" s="740" t="s">
        <v>120</v>
      </c>
      <c r="E179" s="741"/>
      <c r="F179" s="718" t="s">
        <v>166</v>
      </c>
      <c r="G179" s="852"/>
      <c r="H179" s="595">
        <v>1029</v>
      </c>
      <c r="I179" s="275">
        <f>H179*1.18</f>
        <v>1214.22</v>
      </c>
      <c r="J179" s="226">
        <v>6.6000000000000003E-2</v>
      </c>
      <c r="K179" s="509">
        <v>0.16</v>
      </c>
      <c r="L179" s="2"/>
      <c r="M179" s="222">
        <v>1202.42</v>
      </c>
      <c r="N179" s="16">
        <f t="shared" si="29"/>
        <v>1019.0000000000001</v>
      </c>
      <c r="O179" s="351">
        <f t="shared" si="30"/>
        <v>1029.19</v>
      </c>
      <c r="P179" s="310">
        <v>1029</v>
      </c>
      <c r="Q179" s="351">
        <f t="shared" si="31"/>
        <v>1214.22</v>
      </c>
      <c r="R179" s="368">
        <v>0.01</v>
      </c>
      <c r="S179" s="12"/>
      <c r="T179" s="12"/>
    </row>
    <row r="180" spans="1:23" ht="15.75" thickBot="1">
      <c r="A180" s="882" t="s">
        <v>404</v>
      </c>
      <c r="B180" s="843"/>
      <c r="C180" s="843"/>
      <c r="D180" s="843"/>
      <c r="E180" s="843"/>
      <c r="F180" s="843"/>
      <c r="G180" s="843"/>
      <c r="H180" s="843"/>
      <c r="I180" s="843"/>
      <c r="J180" s="843"/>
      <c r="K180" s="844"/>
      <c r="L180" s="2"/>
      <c r="R180" s="12"/>
      <c r="S180" s="12"/>
      <c r="T180" s="12"/>
    </row>
    <row r="181" spans="1:23" ht="15.75" thickBot="1">
      <c r="A181" s="880" t="s">
        <v>335</v>
      </c>
      <c r="B181" s="881"/>
      <c r="C181" s="881"/>
      <c r="D181" s="881"/>
      <c r="E181" s="881"/>
      <c r="F181" s="881"/>
      <c r="G181" s="881"/>
      <c r="H181" s="881"/>
      <c r="I181" s="881"/>
      <c r="J181" s="881"/>
      <c r="K181" s="728"/>
      <c r="L181" s="2"/>
      <c r="M181" s="2"/>
      <c r="N181" s="16"/>
      <c r="O181" s="16"/>
      <c r="P181" s="369"/>
      <c r="Q181" s="12"/>
      <c r="R181" s="12"/>
      <c r="S181" s="12"/>
      <c r="T181" s="12"/>
    </row>
    <row r="182" spans="1:23" ht="20.25" thickBot="1">
      <c r="A182" s="847" t="s">
        <v>251</v>
      </c>
      <c r="B182" s="860"/>
      <c r="C182" s="860"/>
      <c r="D182" s="860"/>
      <c r="E182" s="860"/>
      <c r="F182" s="860"/>
      <c r="G182" s="860"/>
      <c r="H182" s="860"/>
      <c r="I182" s="860"/>
      <c r="J182" s="860"/>
      <c r="K182" s="872"/>
      <c r="L182" s="368">
        <v>0.01</v>
      </c>
      <c r="R182" s="12"/>
      <c r="S182" s="12"/>
      <c r="T182" s="12"/>
    </row>
    <row r="183" spans="1:23" ht="15">
      <c r="A183" s="41">
        <v>1</v>
      </c>
      <c r="B183" s="117"/>
      <c r="C183" s="116"/>
      <c r="D183" s="788" t="s">
        <v>90</v>
      </c>
      <c r="E183" s="790"/>
      <c r="F183" s="878" t="s">
        <v>302</v>
      </c>
      <c r="G183" s="879"/>
      <c r="H183" s="308">
        <v>223</v>
      </c>
      <c r="I183" s="274">
        <f t="shared" ref="I183:I214" si="32">H183*1.18</f>
        <v>263.14</v>
      </c>
      <c r="J183" s="558">
        <v>8.0000000000000002E-3</v>
      </c>
      <c r="K183" s="559">
        <v>0.02</v>
      </c>
      <c r="L183" s="2"/>
      <c r="M183" s="271">
        <v>260.77999999999997</v>
      </c>
      <c r="N183" s="16">
        <f t="shared" ref="N183:N194" si="33">M183/1.18</f>
        <v>221</v>
      </c>
      <c r="O183" s="351">
        <f>N183*1.01</f>
        <v>223.21</v>
      </c>
      <c r="P183" s="308">
        <v>223</v>
      </c>
      <c r="Q183" s="351">
        <f t="shared" ref="Q183:Q194" si="34">P183*1.18</f>
        <v>263.14</v>
      </c>
      <c r="R183" s="12"/>
      <c r="S183" s="12"/>
      <c r="T183" s="12"/>
    </row>
    <row r="184" spans="1:23" ht="15.75" thickBot="1">
      <c r="A184" s="103">
        <v>2</v>
      </c>
      <c r="B184" s="192"/>
      <c r="C184" s="164"/>
      <c r="D184" s="716" t="s">
        <v>91</v>
      </c>
      <c r="E184" s="781"/>
      <c r="F184" s="876" t="s">
        <v>303</v>
      </c>
      <c r="G184" s="877"/>
      <c r="H184" s="387">
        <v>257</v>
      </c>
      <c r="I184" s="317">
        <f t="shared" si="32"/>
        <v>303.26</v>
      </c>
      <c r="J184" s="560">
        <v>0.01</v>
      </c>
      <c r="K184" s="561">
        <v>2.5000000000000001E-2</v>
      </c>
      <c r="L184" s="2"/>
      <c r="M184" s="272">
        <v>299.72000000000003</v>
      </c>
      <c r="N184" s="16">
        <f t="shared" si="33"/>
        <v>254.00000000000003</v>
      </c>
      <c r="O184" s="351">
        <f t="shared" ref="O184:O194" si="35">N184*1.01</f>
        <v>256.54000000000002</v>
      </c>
      <c r="P184" s="379">
        <v>257</v>
      </c>
      <c r="Q184" s="351">
        <f t="shared" si="34"/>
        <v>303.26</v>
      </c>
      <c r="R184" s="12"/>
      <c r="S184" s="12"/>
      <c r="T184" s="12"/>
    </row>
    <row r="185" spans="1:23" ht="15">
      <c r="A185" s="17">
        <v>3</v>
      </c>
      <c r="B185" s="131"/>
      <c r="C185" s="116"/>
      <c r="D185" s="788" t="s">
        <v>92</v>
      </c>
      <c r="E185" s="790"/>
      <c r="F185" s="878" t="s">
        <v>304</v>
      </c>
      <c r="G185" s="879"/>
      <c r="H185" s="308">
        <v>290</v>
      </c>
      <c r="I185" s="274">
        <f t="shared" si="32"/>
        <v>342.2</v>
      </c>
      <c r="J185" s="558">
        <v>1.7000000000000001E-2</v>
      </c>
      <c r="K185" s="559">
        <v>4.2999999999999997E-2</v>
      </c>
      <c r="L185" s="2"/>
      <c r="M185" s="272">
        <v>332.76</v>
      </c>
      <c r="N185" s="16">
        <f t="shared" si="33"/>
        <v>282</v>
      </c>
      <c r="O185" s="351">
        <f t="shared" si="35"/>
        <v>284.82</v>
      </c>
      <c r="P185" s="379">
        <v>285</v>
      </c>
      <c r="Q185" s="351">
        <f t="shared" si="34"/>
        <v>336.29999999999995</v>
      </c>
      <c r="R185" s="12"/>
      <c r="S185" s="12"/>
      <c r="T185" s="12"/>
    </row>
    <row r="186" spans="1:23" ht="15">
      <c r="A186" s="27">
        <v>4</v>
      </c>
      <c r="B186" s="142"/>
      <c r="C186" s="163"/>
      <c r="D186" s="729" t="s">
        <v>93</v>
      </c>
      <c r="E186" s="779"/>
      <c r="F186" s="874" t="s">
        <v>305</v>
      </c>
      <c r="G186" s="875"/>
      <c r="H186" s="379">
        <v>377</v>
      </c>
      <c r="I186" s="272">
        <f t="shared" si="32"/>
        <v>444.85999999999996</v>
      </c>
      <c r="J186" s="562">
        <v>2.1999999999999999E-2</v>
      </c>
      <c r="K186" s="545">
        <v>5.3999999999999999E-2</v>
      </c>
      <c r="L186" s="2"/>
      <c r="M186" s="272">
        <v>440.14</v>
      </c>
      <c r="N186" s="16">
        <f t="shared" si="33"/>
        <v>373</v>
      </c>
      <c r="O186" s="351">
        <f t="shared" si="35"/>
        <v>376.73</v>
      </c>
      <c r="P186" s="379">
        <v>377</v>
      </c>
      <c r="Q186" s="351">
        <f t="shared" si="34"/>
        <v>444.85999999999996</v>
      </c>
      <c r="R186" s="12"/>
      <c r="S186" s="12"/>
      <c r="T186" s="12"/>
    </row>
    <row r="187" spans="1:23" ht="15">
      <c r="A187" s="89">
        <v>5</v>
      </c>
      <c r="B187" s="52"/>
      <c r="C187" s="118"/>
      <c r="D187" s="729" t="s">
        <v>94</v>
      </c>
      <c r="E187" s="779"/>
      <c r="F187" s="874" t="s">
        <v>307</v>
      </c>
      <c r="G187" s="875"/>
      <c r="H187" s="379">
        <v>407</v>
      </c>
      <c r="I187" s="272">
        <f t="shared" si="32"/>
        <v>480.26</v>
      </c>
      <c r="J187" s="562">
        <v>2.5999999999999999E-2</v>
      </c>
      <c r="K187" s="545">
        <v>6.5000000000000002E-2</v>
      </c>
      <c r="L187" s="2"/>
      <c r="M187" s="272">
        <v>475.54</v>
      </c>
      <c r="N187" s="16">
        <f t="shared" si="33"/>
        <v>403.00000000000006</v>
      </c>
      <c r="O187" s="351">
        <f t="shared" si="35"/>
        <v>407.03000000000009</v>
      </c>
      <c r="P187" s="379">
        <v>407</v>
      </c>
      <c r="Q187" s="351">
        <f t="shared" si="34"/>
        <v>480.26</v>
      </c>
      <c r="R187" s="12"/>
      <c r="S187" s="12"/>
      <c r="T187" s="12"/>
    </row>
    <row r="188" spans="1:23" ht="15">
      <c r="A188" s="27">
        <v>6</v>
      </c>
      <c r="B188" s="142"/>
      <c r="C188" s="163"/>
      <c r="D188" s="729" t="s">
        <v>95</v>
      </c>
      <c r="E188" s="779"/>
      <c r="F188" s="874" t="s">
        <v>306</v>
      </c>
      <c r="G188" s="875"/>
      <c r="H188" s="379">
        <v>441</v>
      </c>
      <c r="I188" s="272">
        <f t="shared" si="32"/>
        <v>520.38</v>
      </c>
      <c r="J188" s="562">
        <v>2.8000000000000001E-2</v>
      </c>
      <c r="K188" s="545">
        <v>7.0999999999999994E-2</v>
      </c>
      <c r="L188" s="2"/>
      <c r="M188" s="272">
        <v>515.66</v>
      </c>
      <c r="N188" s="16">
        <f t="shared" si="33"/>
        <v>437</v>
      </c>
      <c r="O188" s="351">
        <f t="shared" si="35"/>
        <v>441.37</v>
      </c>
      <c r="P188" s="379">
        <v>441</v>
      </c>
      <c r="Q188" s="351">
        <f t="shared" si="34"/>
        <v>520.38</v>
      </c>
      <c r="R188" s="12"/>
      <c r="S188" s="12"/>
      <c r="T188" s="12"/>
    </row>
    <row r="189" spans="1:23" ht="15">
      <c r="A189" s="27">
        <v>7</v>
      </c>
      <c r="B189" s="52"/>
      <c r="C189" s="118"/>
      <c r="D189" s="729" t="s">
        <v>96</v>
      </c>
      <c r="E189" s="779"/>
      <c r="F189" s="874" t="s">
        <v>308</v>
      </c>
      <c r="G189" s="875"/>
      <c r="H189" s="379">
        <v>524</v>
      </c>
      <c r="I189" s="272">
        <f t="shared" si="32"/>
        <v>618.31999999999994</v>
      </c>
      <c r="J189" s="562">
        <v>3.3000000000000002E-2</v>
      </c>
      <c r="K189" s="545">
        <v>8.1000000000000003E-2</v>
      </c>
      <c r="L189" s="2"/>
      <c r="M189" s="272">
        <v>604.16</v>
      </c>
      <c r="N189" s="16">
        <f t="shared" si="33"/>
        <v>512</v>
      </c>
      <c r="O189" s="351">
        <f t="shared" si="35"/>
        <v>517.12</v>
      </c>
      <c r="P189" s="379">
        <v>517</v>
      </c>
      <c r="Q189" s="351">
        <f t="shared" si="34"/>
        <v>610.05999999999995</v>
      </c>
      <c r="R189" s="12"/>
      <c r="S189" s="12"/>
      <c r="T189" s="12"/>
    </row>
    <row r="190" spans="1:23" ht="15">
      <c r="A190" s="27">
        <v>8</v>
      </c>
      <c r="B190" s="142"/>
      <c r="C190" s="163"/>
      <c r="D190" s="729" t="s">
        <v>97</v>
      </c>
      <c r="E190" s="779"/>
      <c r="F190" s="874" t="s">
        <v>309</v>
      </c>
      <c r="G190" s="875"/>
      <c r="H190" s="379">
        <v>568</v>
      </c>
      <c r="I190" s="272">
        <f t="shared" si="32"/>
        <v>670.24</v>
      </c>
      <c r="J190" s="562">
        <v>3.6999999999999998E-2</v>
      </c>
      <c r="K190" s="545">
        <v>9.1999999999999998E-2</v>
      </c>
      <c r="L190" s="2"/>
      <c r="M190" s="272">
        <v>626.58000000000004</v>
      </c>
      <c r="N190" s="16">
        <f t="shared" si="33"/>
        <v>531.00000000000011</v>
      </c>
      <c r="O190" s="351">
        <f t="shared" si="35"/>
        <v>536.31000000000017</v>
      </c>
      <c r="P190" s="379">
        <v>536</v>
      </c>
      <c r="Q190" s="351">
        <f t="shared" si="34"/>
        <v>632.48</v>
      </c>
      <c r="R190" s="12"/>
      <c r="S190" s="12"/>
      <c r="T190" s="12"/>
    </row>
    <row r="191" spans="1:23" ht="15">
      <c r="A191" s="27">
        <v>9</v>
      </c>
      <c r="B191" s="161"/>
      <c r="C191" s="157"/>
      <c r="D191" s="729" t="s">
        <v>98</v>
      </c>
      <c r="E191" s="779"/>
      <c r="F191" s="874" t="s">
        <v>310</v>
      </c>
      <c r="G191" s="875"/>
      <c r="H191" s="701">
        <v>636</v>
      </c>
      <c r="I191" s="272">
        <f t="shared" si="32"/>
        <v>750.4799999999999</v>
      </c>
      <c r="J191" s="562">
        <v>4.1000000000000002E-2</v>
      </c>
      <c r="K191" s="545">
        <v>0.1</v>
      </c>
      <c r="L191" s="2"/>
      <c r="M191" s="272">
        <v>692.66</v>
      </c>
      <c r="N191" s="16">
        <f t="shared" si="33"/>
        <v>587</v>
      </c>
      <c r="O191" s="351">
        <f t="shared" si="35"/>
        <v>592.87</v>
      </c>
      <c r="P191" s="379">
        <v>593</v>
      </c>
      <c r="Q191" s="351">
        <f t="shared" si="34"/>
        <v>699.74</v>
      </c>
      <c r="R191" s="12"/>
      <c r="S191" s="12"/>
      <c r="T191" s="12"/>
      <c r="W191">
        <f>861/1.18</f>
        <v>729.66101694915255</v>
      </c>
    </row>
    <row r="192" spans="1:23" ht="15">
      <c r="A192" s="27">
        <v>10</v>
      </c>
      <c r="B192" s="244"/>
      <c r="C192" s="245"/>
      <c r="D192" s="729" t="s">
        <v>99</v>
      </c>
      <c r="E192" s="779"/>
      <c r="F192" s="874" t="s">
        <v>311</v>
      </c>
      <c r="G192" s="875"/>
      <c r="H192" s="379">
        <v>661</v>
      </c>
      <c r="I192" s="272">
        <f t="shared" si="32"/>
        <v>779.9799999999999</v>
      </c>
      <c r="J192" s="562">
        <v>4.3999999999999997E-2</v>
      </c>
      <c r="K192" s="545">
        <v>0.11</v>
      </c>
      <c r="L192" s="2"/>
      <c r="M192" s="272">
        <v>748.12</v>
      </c>
      <c r="N192" s="16">
        <f t="shared" si="33"/>
        <v>634</v>
      </c>
      <c r="O192" s="351">
        <f t="shared" si="35"/>
        <v>640.34</v>
      </c>
      <c r="P192" s="379">
        <v>640</v>
      </c>
      <c r="Q192" s="351">
        <f t="shared" si="34"/>
        <v>755.19999999999993</v>
      </c>
      <c r="R192" s="12"/>
      <c r="S192" s="12"/>
      <c r="T192" s="12"/>
    </row>
    <row r="193" spans="1:20" ht="15">
      <c r="A193" s="27">
        <v>11</v>
      </c>
      <c r="B193" s="248"/>
      <c r="C193" s="187"/>
      <c r="D193" s="729" t="s">
        <v>100</v>
      </c>
      <c r="E193" s="779"/>
      <c r="F193" s="876" t="s">
        <v>312</v>
      </c>
      <c r="G193" s="877"/>
      <c r="H193" s="701">
        <v>730</v>
      </c>
      <c r="I193" s="272">
        <f t="shared" si="32"/>
        <v>861.4</v>
      </c>
      <c r="J193" s="560">
        <v>4.8000000000000001E-2</v>
      </c>
      <c r="K193" s="561">
        <v>0.12</v>
      </c>
      <c r="L193" s="2"/>
      <c r="M193" s="272">
        <v>813.02</v>
      </c>
      <c r="N193" s="16">
        <f t="shared" si="33"/>
        <v>689</v>
      </c>
      <c r="O193" s="351">
        <f t="shared" si="35"/>
        <v>695.89</v>
      </c>
      <c r="P193" s="379">
        <v>696</v>
      </c>
      <c r="Q193" s="351">
        <f t="shared" si="34"/>
        <v>821.28</v>
      </c>
      <c r="R193" s="12"/>
      <c r="S193" s="12"/>
      <c r="T193" s="12"/>
    </row>
    <row r="194" spans="1:20" ht="15.75" thickBot="1">
      <c r="A194" s="19">
        <v>12</v>
      </c>
      <c r="B194" s="521"/>
      <c r="C194" s="522"/>
      <c r="D194" s="24" t="s">
        <v>351</v>
      </c>
      <c r="E194" s="24"/>
      <c r="F194" s="455" t="s">
        <v>313</v>
      </c>
      <c r="G194" s="523"/>
      <c r="H194" s="310">
        <v>749</v>
      </c>
      <c r="I194" s="275">
        <f t="shared" si="32"/>
        <v>883.81999999999994</v>
      </c>
      <c r="J194" s="563">
        <v>0.05</v>
      </c>
      <c r="K194" s="557">
        <v>0.12</v>
      </c>
      <c r="L194" s="2"/>
      <c r="M194" s="273">
        <v>875.56</v>
      </c>
      <c r="N194" s="353">
        <f t="shared" si="33"/>
        <v>742</v>
      </c>
      <c r="O194" s="351">
        <f t="shared" si="35"/>
        <v>749.42</v>
      </c>
      <c r="P194" s="389">
        <v>749</v>
      </c>
      <c r="Q194" s="351">
        <f t="shared" si="34"/>
        <v>883.81999999999994</v>
      </c>
      <c r="R194" s="12"/>
      <c r="S194" s="12"/>
      <c r="T194" s="12"/>
    </row>
    <row r="195" spans="1:20" ht="15">
      <c r="A195" s="17">
        <v>13</v>
      </c>
      <c r="B195" s="651"/>
      <c r="C195" s="525"/>
      <c r="D195" s="873" t="s">
        <v>101</v>
      </c>
      <c r="E195" s="837"/>
      <c r="F195" s="878" t="s">
        <v>314</v>
      </c>
      <c r="G195" s="879"/>
      <c r="H195" s="308">
        <v>551</v>
      </c>
      <c r="I195" s="274">
        <f t="shared" si="32"/>
        <v>650.17999999999995</v>
      </c>
      <c r="J195" s="558">
        <v>3.4000000000000002E-2</v>
      </c>
      <c r="K195" s="559">
        <v>8.5000000000000006E-2</v>
      </c>
      <c r="L195" s="2"/>
      <c r="M195" s="272">
        <v>610.05999999999995</v>
      </c>
      <c r="N195" s="16">
        <f t="shared" ref="N195:N214" si="36">M195/1.18</f>
        <v>517</v>
      </c>
      <c r="O195" s="351">
        <f t="shared" ref="O195:O214" si="37">N195*1.01</f>
        <v>522.16999999999996</v>
      </c>
      <c r="P195" s="379">
        <v>522</v>
      </c>
      <c r="Q195" s="351">
        <f t="shared" ref="Q195:Q214" si="38">P195*1.18</f>
        <v>615.95999999999992</v>
      </c>
      <c r="R195" s="12"/>
      <c r="S195" s="12"/>
      <c r="T195" s="12"/>
    </row>
    <row r="196" spans="1:20" ht="15">
      <c r="A196" s="27">
        <v>14</v>
      </c>
      <c r="B196" s="246"/>
      <c r="C196" s="652"/>
      <c r="D196" s="465" t="s">
        <v>260</v>
      </c>
      <c r="E196" s="242"/>
      <c r="F196" s="493" t="s">
        <v>315</v>
      </c>
      <c r="G196" s="494"/>
      <c r="H196" s="379">
        <v>644</v>
      </c>
      <c r="I196" s="272">
        <f t="shared" si="32"/>
        <v>759.92</v>
      </c>
      <c r="J196" s="562">
        <v>4.1000000000000002E-2</v>
      </c>
      <c r="K196" s="545">
        <v>0.1</v>
      </c>
      <c r="L196" s="2"/>
      <c r="M196" s="272">
        <v>718.62</v>
      </c>
      <c r="N196" s="16">
        <f t="shared" si="36"/>
        <v>609</v>
      </c>
      <c r="O196" s="351">
        <f t="shared" si="37"/>
        <v>615.09</v>
      </c>
      <c r="P196" s="379">
        <v>615</v>
      </c>
      <c r="Q196" s="351">
        <f t="shared" si="38"/>
        <v>725.69999999999993</v>
      </c>
      <c r="R196" s="12"/>
      <c r="S196" s="12"/>
      <c r="T196" s="12"/>
    </row>
    <row r="197" spans="1:20" ht="15.75" thickBot="1">
      <c r="A197" s="14">
        <v>15</v>
      </c>
      <c r="B197" s="526"/>
      <c r="C197" s="653"/>
      <c r="D197" s="348" t="s">
        <v>352</v>
      </c>
      <c r="E197" s="409"/>
      <c r="F197" s="499" t="s">
        <v>316</v>
      </c>
      <c r="G197" s="528"/>
      <c r="H197" s="310">
        <v>805</v>
      </c>
      <c r="I197" s="275">
        <f t="shared" si="32"/>
        <v>949.9</v>
      </c>
      <c r="J197" s="564">
        <v>4.8000000000000001E-2</v>
      </c>
      <c r="K197" s="557">
        <v>0.12</v>
      </c>
      <c r="L197" s="2"/>
      <c r="M197" s="272">
        <v>864.94</v>
      </c>
      <c r="N197" s="16">
        <f t="shared" si="36"/>
        <v>733.00000000000011</v>
      </c>
      <c r="O197" s="351">
        <f t="shared" si="37"/>
        <v>740.33000000000015</v>
      </c>
      <c r="P197" s="379">
        <v>740</v>
      </c>
      <c r="Q197" s="351">
        <f t="shared" si="38"/>
        <v>873.19999999999993</v>
      </c>
      <c r="R197" s="12"/>
      <c r="S197" s="12"/>
      <c r="T197" s="12"/>
    </row>
    <row r="198" spans="1:20" ht="15">
      <c r="A198" s="41">
        <v>16</v>
      </c>
      <c r="B198" s="529"/>
      <c r="C198" s="654"/>
      <c r="D198" s="530" t="s">
        <v>261</v>
      </c>
      <c r="E198" s="489"/>
      <c r="F198" s="531" t="s">
        <v>317</v>
      </c>
      <c r="G198" s="532"/>
      <c r="H198" s="308">
        <v>754</v>
      </c>
      <c r="I198" s="274">
        <f t="shared" si="32"/>
        <v>889.71999999999991</v>
      </c>
      <c r="J198" s="558">
        <v>4.8000000000000001E-2</v>
      </c>
      <c r="K198" s="559">
        <v>0.12</v>
      </c>
      <c r="L198" s="2"/>
      <c r="M198" s="272">
        <v>764.64</v>
      </c>
      <c r="N198" s="16">
        <f t="shared" si="36"/>
        <v>648</v>
      </c>
      <c r="O198" s="351">
        <f t="shared" si="37"/>
        <v>654.48</v>
      </c>
      <c r="P198" s="379">
        <v>655</v>
      </c>
      <c r="Q198" s="351">
        <f t="shared" si="38"/>
        <v>772.9</v>
      </c>
      <c r="R198" s="12"/>
      <c r="S198" s="12"/>
      <c r="T198" s="12"/>
    </row>
    <row r="199" spans="1:20" ht="15">
      <c r="A199" s="27">
        <v>17</v>
      </c>
      <c r="B199" s="246"/>
      <c r="C199" s="652"/>
      <c r="D199" s="465" t="s">
        <v>262</v>
      </c>
      <c r="E199" s="466"/>
      <c r="F199" s="493" t="s">
        <v>318</v>
      </c>
      <c r="G199" s="494"/>
      <c r="H199" s="379">
        <v>827</v>
      </c>
      <c r="I199" s="272">
        <f t="shared" si="32"/>
        <v>975.8599999999999</v>
      </c>
      <c r="J199" s="562">
        <v>5.5E-2</v>
      </c>
      <c r="K199" s="545">
        <v>0.13700000000000001</v>
      </c>
      <c r="L199" s="2"/>
      <c r="M199" s="272">
        <v>966.42</v>
      </c>
      <c r="N199" s="16">
        <f t="shared" si="36"/>
        <v>819</v>
      </c>
      <c r="O199" s="351">
        <f t="shared" si="37"/>
        <v>827.19</v>
      </c>
      <c r="P199" s="379">
        <v>827</v>
      </c>
      <c r="Q199" s="351">
        <f t="shared" si="38"/>
        <v>975.8599999999999</v>
      </c>
      <c r="R199" s="12"/>
      <c r="S199" s="12"/>
      <c r="T199" s="12"/>
    </row>
    <row r="200" spans="1:20" ht="15">
      <c r="A200" s="27">
        <v>18</v>
      </c>
      <c r="B200" s="246"/>
      <c r="C200" s="652"/>
      <c r="D200" s="465" t="s">
        <v>263</v>
      </c>
      <c r="E200" s="466"/>
      <c r="F200" s="493" t="s">
        <v>319</v>
      </c>
      <c r="G200" s="494"/>
      <c r="H200" s="379">
        <v>1000</v>
      </c>
      <c r="I200" s="272">
        <f t="shared" si="32"/>
        <v>1180</v>
      </c>
      <c r="J200" s="562">
        <v>6.5000000000000002E-2</v>
      </c>
      <c r="K200" s="545">
        <v>0.16200000000000001</v>
      </c>
      <c r="L200" s="2"/>
      <c r="M200" s="272">
        <v>1117.46</v>
      </c>
      <c r="N200" s="16">
        <f t="shared" si="36"/>
        <v>947.00000000000011</v>
      </c>
      <c r="O200" s="351">
        <f t="shared" si="37"/>
        <v>956.47000000000014</v>
      </c>
      <c r="P200" s="379">
        <v>957</v>
      </c>
      <c r="Q200" s="351">
        <f t="shared" si="38"/>
        <v>1129.26</v>
      </c>
      <c r="R200" s="12"/>
      <c r="S200" s="12"/>
      <c r="T200" s="12"/>
    </row>
    <row r="201" spans="1:20" ht="15">
      <c r="A201" s="27">
        <v>19</v>
      </c>
      <c r="B201" s="246"/>
      <c r="C201" s="652"/>
      <c r="D201" s="465" t="s">
        <v>264</v>
      </c>
      <c r="E201" s="466"/>
      <c r="F201" s="493" t="s">
        <v>320</v>
      </c>
      <c r="G201" s="494"/>
      <c r="H201" s="379">
        <v>1076</v>
      </c>
      <c r="I201" s="272">
        <f t="shared" si="32"/>
        <v>1269.6799999999998</v>
      </c>
      <c r="J201" s="562">
        <v>7.1999999999999995E-2</v>
      </c>
      <c r="K201" s="545">
        <v>0.18</v>
      </c>
      <c r="L201" s="2"/>
      <c r="M201" s="272">
        <v>1181.18</v>
      </c>
      <c r="N201" s="16">
        <f t="shared" si="36"/>
        <v>1001.0000000000001</v>
      </c>
      <c r="O201" s="351">
        <f t="shared" si="37"/>
        <v>1011.0100000000001</v>
      </c>
      <c r="P201" s="379">
        <v>1011</v>
      </c>
      <c r="Q201" s="351">
        <f t="shared" si="38"/>
        <v>1192.98</v>
      </c>
      <c r="R201" s="12"/>
      <c r="S201" s="12"/>
      <c r="T201" s="12"/>
    </row>
    <row r="202" spans="1:20" ht="15.75" thickBot="1">
      <c r="A202" s="19">
        <v>20</v>
      </c>
      <c r="B202" s="526"/>
      <c r="C202" s="653"/>
      <c r="D202" s="527" t="s">
        <v>265</v>
      </c>
      <c r="E202" s="488"/>
      <c r="F202" s="499" t="s">
        <v>321</v>
      </c>
      <c r="G202" s="528"/>
      <c r="H202" s="310">
        <v>1144</v>
      </c>
      <c r="I202" s="275">
        <f t="shared" si="32"/>
        <v>1349.9199999999998</v>
      </c>
      <c r="J202" s="564">
        <v>7.9000000000000001E-2</v>
      </c>
      <c r="K202" s="557">
        <v>0.19700000000000001</v>
      </c>
      <c r="L202" s="2"/>
      <c r="M202" s="272">
        <v>1274.4000000000001</v>
      </c>
      <c r="N202" s="16">
        <f t="shared" si="36"/>
        <v>1080.0000000000002</v>
      </c>
      <c r="O202" s="351">
        <f t="shared" si="37"/>
        <v>1090.8000000000002</v>
      </c>
      <c r="P202" s="379">
        <v>1091</v>
      </c>
      <c r="Q202" s="351">
        <f t="shared" si="38"/>
        <v>1287.3799999999999</v>
      </c>
      <c r="R202" s="12"/>
      <c r="S202" s="12"/>
      <c r="T202" s="12"/>
    </row>
    <row r="203" spans="1:20" ht="15">
      <c r="A203" s="89">
        <v>21</v>
      </c>
      <c r="B203" s="524"/>
      <c r="C203" s="655"/>
      <c r="D203" s="243" t="s">
        <v>266</v>
      </c>
      <c r="E203" s="486"/>
      <c r="F203" s="497" t="s">
        <v>322</v>
      </c>
      <c r="G203" s="498"/>
      <c r="H203" s="309">
        <v>1312</v>
      </c>
      <c r="I203" s="318">
        <f t="shared" si="32"/>
        <v>1548.1599999999999</v>
      </c>
      <c r="J203" s="562">
        <v>0.09</v>
      </c>
      <c r="K203" s="565">
        <v>0.222</v>
      </c>
      <c r="L203" s="2"/>
      <c r="M203" s="272">
        <v>1532.82</v>
      </c>
      <c r="N203" s="16">
        <f t="shared" si="36"/>
        <v>1299</v>
      </c>
      <c r="O203" s="351">
        <f t="shared" si="37"/>
        <v>1311.99</v>
      </c>
      <c r="P203" s="379">
        <v>1312</v>
      </c>
      <c r="Q203" s="351">
        <f t="shared" si="38"/>
        <v>1548.1599999999999</v>
      </c>
      <c r="R203" s="12"/>
      <c r="S203" s="12"/>
      <c r="T203" s="12"/>
    </row>
    <row r="204" spans="1:20" ht="15">
      <c r="A204" s="27">
        <v>22</v>
      </c>
      <c r="B204" s="246"/>
      <c r="C204" s="652"/>
      <c r="D204" s="465" t="s">
        <v>267</v>
      </c>
      <c r="E204" s="466"/>
      <c r="F204" s="493" t="s">
        <v>323</v>
      </c>
      <c r="G204" s="494"/>
      <c r="H204" s="379">
        <v>1400</v>
      </c>
      <c r="I204" s="272">
        <f t="shared" si="32"/>
        <v>1652</v>
      </c>
      <c r="J204" s="562">
        <v>9.6000000000000002E-2</v>
      </c>
      <c r="K204" s="545">
        <v>0.24</v>
      </c>
      <c r="L204" s="2"/>
      <c r="M204" s="272">
        <v>1635.48</v>
      </c>
      <c r="N204" s="16">
        <f t="shared" si="36"/>
        <v>1386</v>
      </c>
      <c r="O204" s="351">
        <f t="shared" si="37"/>
        <v>1399.86</v>
      </c>
      <c r="P204" s="379">
        <v>1400</v>
      </c>
      <c r="Q204" s="351">
        <f t="shared" si="38"/>
        <v>1652</v>
      </c>
      <c r="R204" s="12"/>
      <c r="S204" s="12"/>
      <c r="T204" s="12"/>
    </row>
    <row r="205" spans="1:20" ht="15.75" thickBot="1">
      <c r="A205" s="19">
        <v>23</v>
      </c>
      <c r="B205" s="526"/>
      <c r="C205" s="653"/>
      <c r="D205" s="527" t="s">
        <v>268</v>
      </c>
      <c r="E205" s="488"/>
      <c r="F205" s="499" t="s">
        <v>324</v>
      </c>
      <c r="G205" s="528"/>
      <c r="H205" s="310">
        <v>1653</v>
      </c>
      <c r="I205" s="275">
        <f t="shared" si="32"/>
        <v>1950.54</v>
      </c>
      <c r="J205" s="564">
        <v>0.10299999999999999</v>
      </c>
      <c r="K205" s="557">
        <v>0.25700000000000001</v>
      </c>
      <c r="L205" s="2"/>
      <c r="M205" s="272">
        <v>1753.48</v>
      </c>
      <c r="N205" s="16">
        <f t="shared" si="36"/>
        <v>1486</v>
      </c>
      <c r="O205" s="351">
        <f t="shared" si="37"/>
        <v>1500.86</v>
      </c>
      <c r="P205" s="379">
        <v>1501</v>
      </c>
      <c r="Q205" s="351">
        <f t="shared" si="38"/>
        <v>1771.1799999999998</v>
      </c>
      <c r="R205" s="12"/>
      <c r="S205" s="12"/>
      <c r="T205" s="12"/>
    </row>
    <row r="206" spans="1:20" ht="15.75" thickBot="1">
      <c r="A206" s="105">
        <v>24</v>
      </c>
      <c r="B206" s="533"/>
      <c r="C206" s="656"/>
      <c r="D206" s="534" t="s">
        <v>269</v>
      </c>
      <c r="E206" s="535"/>
      <c r="F206" s="536" t="s">
        <v>325</v>
      </c>
      <c r="G206" s="537"/>
      <c r="H206" s="388">
        <v>1500</v>
      </c>
      <c r="I206" s="322">
        <f t="shared" si="32"/>
        <v>1770</v>
      </c>
      <c r="J206" s="566">
        <v>0.104</v>
      </c>
      <c r="K206" s="567">
        <v>0.26</v>
      </c>
      <c r="L206" s="2"/>
      <c r="M206" s="272">
        <v>1749.94</v>
      </c>
      <c r="N206" s="16">
        <f t="shared" si="36"/>
        <v>1483.0000000000002</v>
      </c>
      <c r="O206" s="351">
        <f t="shared" si="37"/>
        <v>1497.8300000000002</v>
      </c>
      <c r="P206" s="379">
        <v>1498</v>
      </c>
      <c r="Q206" s="351">
        <f t="shared" si="38"/>
        <v>1767.6399999999999</v>
      </c>
      <c r="R206" s="12"/>
      <c r="S206" s="12"/>
      <c r="T206" s="12"/>
    </row>
    <row r="207" spans="1:20" ht="15">
      <c r="A207" s="89">
        <v>25</v>
      </c>
      <c r="B207" s="524"/>
      <c r="C207" s="655"/>
      <c r="D207" s="243" t="s">
        <v>270</v>
      </c>
      <c r="E207" s="486"/>
      <c r="F207" s="497" t="s">
        <v>326</v>
      </c>
      <c r="G207" s="498"/>
      <c r="H207" s="308">
        <v>2458</v>
      </c>
      <c r="I207" s="318">
        <f t="shared" si="32"/>
        <v>2900.44</v>
      </c>
      <c r="J207" s="562">
        <v>0.154</v>
      </c>
      <c r="K207" s="565">
        <v>0.38</v>
      </c>
      <c r="L207" s="2"/>
      <c r="M207" s="272">
        <v>2651.46</v>
      </c>
      <c r="N207" s="16">
        <f t="shared" si="36"/>
        <v>2247</v>
      </c>
      <c r="O207" s="351">
        <f t="shared" si="37"/>
        <v>2269.4699999999998</v>
      </c>
      <c r="P207" s="379">
        <v>2270</v>
      </c>
      <c r="Q207" s="351">
        <f t="shared" si="38"/>
        <v>2678.6</v>
      </c>
      <c r="R207" s="12"/>
      <c r="S207" s="12"/>
      <c r="T207" s="12"/>
    </row>
    <row r="208" spans="1:20" ht="15">
      <c r="A208" s="27">
        <v>26</v>
      </c>
      <c r="B208" s="246"/>
      <c r="C208" s="652"/>
      <c r="D208" s="465" t="s">
        <v>271</v>
      </c>
      <c r="E208" s="466"/>
      <c r="F208" s="493" t="s">
        <v>327</v>
      </c>
      <c r="G208" s="494"/>
      <c r="H208" s="379">
        <v>2881</v>
      </c>
      <c r="I208" s="272">
        <f t="shared" si="32"/>
        <v>3399.58</v>
      </c>
      <c r="J208" s="562">
        <v>0.16700000000000001</v>
      </c>
      <c r="K208" s="545">
        <v>0.42</v>
      </c>
      <c r="L208" s="2"/>
      <c r="M208" s="272">
        <v>3247.36</v>
      </c>
      <c r="N208" s="16">
        <f t="shared" si="36"/>
        <v>2752.0000000000005</v>
      </c>
      <c r="O208" s="351">
        <f t="shared" si="37"/>
        <v>2779.5200000000004</v>
      </c>
      <c r="P208" s="379">
        <v>2780</v>
      </c>
      <c r="Q208" s="351">
        <f t="shared" si="38"/>
        <v>3280.3999999999996</v>
      </c>
      <c r="R208" s="12"/>
      <c r="S208" s="12"/>
      <c r="T208" s="12"/>
    </row>
    <row r="209" spans="1:20" ht="15.75" thickBot="1">
      <c r="A209" s="19">
        <v>27</v>
      </c>
      <c r="B209" s="526"/>
      <c r="C209" s="653"/>
      <c r="D209" s="527" t="s">
        <v>272</v>
      </c>
      <c r="E209" s="488"/>
      <c r="F209" s="499" t="s">
        <v>328</v>
      </c>
      <c r="G209" s="528"/>
      <c r="H209" s="310">
        <v>4407</v>
      </c>
      <c r="I209" s="275">
        <f t="shared" si="32"/>
        <v>5200.2599999999993</v>
      </c>
      <c r="J209" s="564">
        <v>0.20699999999999999</v>
      </c>
      <c r="K209" s="557">
        <v>0.52</v>
      </c>
      <c r="L209" s="2"/>
      <c r="M209" s="272">
        <v>3660.36</v>
      </c>
      <c r="N209" s="16">
        <f t="shared" si="36"/>
        <v>3102.0000000000005</v>
      </c>
      <c r="O209" s="351">
        <f t="shared" si="37"/>
        <v>3133.0200000000004</v>
      </c>
      <c r="P209" s="379">
        <v>3133</v>
      </c>
      <c r="Q209" s="351">
        <f t="shared" si="38"/>
        <v>3696.9399999999996</v>
      </c>
      <c r="R209" s="12"/>
      <c r="S209" s="12"/>
      <c r="T209" s="12"/>
    </row>
    <row r="210" spans="1:20" ht="15">
      <c r="A210" s="41">
        <v>28</v>
      </c>
      <c r="B210" s="529"/>
      <c r="C210" s="654"/>
      <c r="D210" s="666" t="s">
        <v>273</v>
      </c>
      <c r="E210" s="667"/>
      <c r="F210" s="663" t="s">
        <v>329</v>
      </c>
      <c r="G210" s="668"/>
      <c r="H210" s="308">
        <v>1745</v>
      </c>
      <c r="I210" s="274">
        <f t="shared" si="32"/>
        <v>2059.1</v>
      </c>
      <c r="J210" s="558">
        <v>0.1</v>
      </c>
      <c r="K210" s="559">
        <v>0.25</v>
      </c>
      <c r="L210" s="2"/>
      <c r="M210" s="272">
        <v>2039.04</v>
      </c>
      <c r="N210" s="16">
        <f t="shared" si="36"/>
        <v>1728</v>
      </c>
      <c r="O210" s="351">
        <f t="shared" si="37"/>
        <v>1745.28</v>
      </c>
      <c r="P210" s="379">
        <v>1745</v>
      </c>
      <c r="Q210" s="351">
        <f t="shared" si="38"/>
        <v>2059.1</v>
      </c>
      <c r="R210" s="12"/>
      <c r="S210" s="12"/>
      <c r="T210" s="12"/>
    </row>
    <row r="211" spans="1:20" ht="15.75" thickBot="1">
      <c r="A211" s="19">
        <v>29</v>
      </c>
      <c r="B211" s="526"/>
      <c r="C211" s="653"/>
      <c r="D211" s="669" t="s">
        <v>274</v>
      </c>
      <c r="E211" s="670"/>
      <c r="F211" s="665" t="s">
        <v>330</v>
      </c>
      <c r="G211" s="528"/>
      <c r="H211" s="310">
        <v>2118</v>
      </c>
      <c r="I211" s="275">
        <f t="shared" si="32"/>
        <v>2499.2399999999998</v>
      </c>
      <c r="J211" s="564">
        <v>0.114</v>
      </c>
      <c r="K211" s="557">
        <v>0.28499999999999998</v>
      </c>
      <c r="L211" s="2"/>
      <c r="M211" s="272">
        <v>2474.46</v>
      </c>
      <c r="N211" s="16">
        <f t="shared" si="36"/>
        <v>2097</v>
      </c>
      <c r="O211" s="351">
        <f t="shared" si="37"/>
        <v>2117.9699999999998</v>
      </c>
      <c r="P211" s="379">
        <v>2118</v>
      </c>
      <c r="Q211" s="351">
        <f t="shared" si="38"/>
        <v>2499.2399999999998</v>
      </c>
      <c r="R211" s="12"/>
      <c r="S211" s="12"/>
      <c r="T211" s="12"/>
    </row>
    <row r="212" spans="1:20" ht="15">
      <c r="A212" s="18">
        <v>30</v>
      </c>
      <c r="B212" s="524"/>
      <c r="C212" s="655"/>
      <c r="D212" s="243" t="s">
        <v>275</v>
      </c>
      <c r="E212" s="671"/>
      <c r="F212" s="664" t="s">
        <v>331</v>
      </c>
      <c r="G212" s="498"/>
      <c r="H212" s="309">
        <v>2441</v>
      </c>
      <c r="I212" s="318">
        <f t="shared" si="32"/>
        <v>2880.3799999999997</v>
      </c>
      <c r="J212" s="562">
        <v>0.13500000000000001</v>
      </c>
      <c r="K212" s="565">
        <v>0.34</v>
      </c>
      <c r="L212" s="2"/>
      <c r="M212" s="272">
        <v>2741.14</v>
      </c>
      <c r="N212" s="16">
        <f t="shared" si="36"/>
        <v>2323</v>
      </c>
      <c r="O212" s="351">
        <f t="shared" si="37"/>
        <v>2346.23</v>
      </c>
      <c r="P212" s="379">
        <v>2346</v>
      </c>
      <c r="Q212" s="351">
        <f t="shared" si="38"/>
        <v>2768.2799999999997</v>
      </c>
      <c r="R212" s="12"/>
      <c r="S212" s="12"/>
      <c r="T212" s="12"/>
    </row>
    <row r="213" spans="1:20" ht="15">
      <c r="A213" s="27">
        <v>31</v>
      </c>
      <c r="B213" s="247"/>
      <c r="C213" s="657"/>
      <c r="D213" s="465" t="s">
        <v>276</v>
      </c>
      <c r="E213" s="466"/>
      <c r="F213" s="493" t="s">
        <v>332</v>
      </c>
      <c r="G213" s="494"/>
      <c r="H213" s="379">
        <v>3135</v>
      </c>
      <c r="I213" s="272">
        <f t="shared" si="32"/>
        <v>3699.2999999999997</v>
      </c>
      <c r="J213" s="562">
        <v>0.15</v>
      </c>
      <c r="K213" s="545">
        <v>0.375</v>
      </c>
      <c r="L213" s="2"/>
      <c r="M213" s="272">
        <v>2925.22</v>
      </c>
      <c r="N213" s="16">
        <f t="shared" si="36"/>
        <v>2479</v>
      </c>
      <c r="O213" s="351">
        <f t="shared" si="37"/>
        <v>2503.79</v>
      </c>
      <c r="P213" s="379">
        <v>2504</v>
      </c>
      <c r="Q213" s="351">
        <f t="shared" si="38"/>
        <v>2954.72</v>
      </c>
      <c r="R213" s="12"/>
      <c r="S213" s="12"/>
      <c r="T213" s="12"/>
    </row>
    <row r="214" spans="1:20" ht="15.75" thickBot="1">
      <c r="A214" s="103">
        <v>32</v>
      </c>
      <c r="B214" s="526"/>
      <c r="C214" s="653"/>
      <c r="D214" s="491" t="s">
        <v>277</v>
      </c>
      <c r="E214" s="492"/>
      <c r="F214" s="495" t="s">
        <v>333</v>
      </c>
      <c r="G214" s="496"/>
      <c r="H214" s="310">
        <v>3644</v>
      </c>
      <c r="I214" s="272">
        <f t="shared" si="32"/>
        <v>4299.92</v>
      </c>
      <c r="J214" s="568">
        <v>0.16400000000000001</v>
      </c>
      <c r="K214" s="561">
        <v>0.41</v>
      </c>
      <c r="L214" s="2"/>
      <c r="M214" s="364">
        <v>3654.46</v>
      </c>
      <c r="N214" s="16">
        <f t="shared" si="36"/>
        <v>3097</v>
      </c>
      <c r="O214" s="351">
        <f t="shared" si="37"/>
        <v>3127.9700000000003</v>
      </c>
      <c r="P214" s="310">
        <v>3128</v>
      </c>
      <c r="Q214" s="351">
        <f t="shared" si="38"/>
        <v>3691.04</v>
      </c>
      <c r="R214" s="368">
        <v>0.01</v>
      </c>
      <c r="S214" s="12"/>
      <c r="T214" s="12"/>
    </row>
    <row r="215" spans="1:20" ht="19.5" customHeight="1" thickBot="1">
      <c r="A215" s="746" t="s">
        <v>239</v>
      </c>
      <c r="B215" s="748"/>
      <c r="C215" s="748"/>
      <c r="D215" s="748"/>
      <c r="E215" s="748"/>
      <c r="F215" s="748"/>
      <c r="G215" s="748"/>
      <c r="H215" s="748"/>
      <c r="I215" s="748"/>
      <c r="J215" s="748"/>
      <c r="K215" s="749"/>
      <c r="L215" s="368">
        <v>0.01</v>
      </c>
      <c r="R215" s="12"/>
      <c r="S215" s="12"/>
      <c r="T215" s="12"/>
    </row>
    <row r="216" spans="1:20" ht="15">
      <c r="A216" s="18">
        <v>1</v>
      </c>
      <c r="B216" s="51"/>
      <c r="C216" s="131"/>
      <c r="D216" s="41" t="s">
        <v>253</v>
      </c>
      <c r="E216" s="41"/>
      <c r="F216" s="492" t="s">
        <v>288</v>
      </c>
      <c r="G216" s="492"/>
      <c r="H216" s="308">
        <v>2478</v>
      </c>
      <c r="I216" s="130">
        <f t="shared" ref="I216:I223" si="39">H216*1.18</f>
        <v>2924.04</v>
      </c>
      <c r="J216" s="551">
        <v>0.1</v>
      </c>
      <c r="K216" s="550">
        <v>0.24</v>
      </c>
      <c r="L216" s="2"/>
      <c r="M216" s="272">
        <v>2894.54</v>
      </c>
      <c r="N216" s="16">
        <f>M216/1.18</f>
        <v>2453</v>
      </c>
      <c r="O216" s="351">
        <f>N216*1.01</f>
        <v>2477.5300000000002</v>
      </c>
      <c r="P216" s="377">
        <v>2478</v>
      </c>
      <c r="Q216" s="351">
        <f>P216*1.18</f>
        <v>2924.04</v>
      </c>
      <c r="R216" s="12"/>
      <c r="S216" s="12"/>
      <c r="T216" s="12"/>
    </row>
    <row r="217" spans="1:20" ht="15">
      <c r="A217" s="27">
        <v>2</v>
      </c>
      <c r="B217" s="142"/>
      <c r="C217" s="163"/>
      <c r="D217" s="793" t="s">
        <v>227</v>
      </c>
      <c r="E217" s="794"/>
      <c r="F217" s="756" t="s">
        <v>280</v>
      </c>
      <c r="G217" s="758"/>
      <c r="H217" s="379">
        <v>3093</v>
      </c>
      <c r="I217" s="109">
        <f t="shared" si="39"/>
        <v>3649.74</v>
      </c>
      <c r="J217" s="552">
        <v>0.14399999999999999</v>
      </c>
      <c r="K217" s="508">
        <v>0.35</v>
      </c>
      <c r="L217" s="2"/>
      <c r="M217" s="365">
        <v>3366.54</v>
      </c>
      <c r="N217" s="16">
        <f t="shared" ref="N217:N223" si="40">M217/1.18</f>
        <v>2853</v>
      </c>
      <c r="O217" s="351">
        <f t="shared" ref="O217:O223" si="41">N217*1.01</f>
        <v>2881.53</v>
      </c>
      <c r="P217" s="378">
        <v>2882</v>
      </c>
      <c r="Q217" s="351">
        <f t="shared" ref="Q217:Q223" si="42">P217*1.18</f>
        <v>3400.7599999999998</v>
      </c>
      <c r="R217" s="12"/>
      <c r="S217" s="12"/>
      <c r="T217" s="12"/>
    </row>
    <row r="218" spans="1:20" ht="15.75" thickBot="1">
      <c r="A218" s="18">
        <v>3</v>
      </c>
      <c r="B218" s="52"/>
      <c r="C218" s="117"/>
      <c r="D218" s="716" t="s">
        <v>228</v>
      </c>
      <c r="E218" s="781"/>
      <c r="F218" s="870" t="s">
        <v>289</v>
      </c>
      <c r="G218" s="871"/>
      <c r="H218" s="387">
        <v>3003</v>
      </c>
      <c r="I218" s="540">
        <f t="shared" si="39"/>
        <v>3543.54</v>
      </c>
      <c r="J218" s="553">
        <v>0.15</v>
      </c>
      <c r="K218" s="550">
        <v>0.38</v>
      </c>
      <c r="L218" s="2"/>
      <c r="M218" s="272">
        <v>3508.14</v>
      </c>
      <c r="N218" s="16">
        <f t="shared" si="40"/>
        <v>2973</v>
      </c>
      <c r="O218" s="351">
        <f t="shared" si="41"/>
        <v>3002.73</v>
      </c>
      <c r="P218" s="378">
        <v>3003</v>
      </c>
      <c r="Q218" s="351">
        <f t="shared" si="42"/>
        <v>3543.54</v>
      </c>
      <c r="R218" s="12"/>
      <c r="S218" s="12"/>
      <c r="T218" s="12"/>
    </row>
    <row r="219" spans="1:20" ht="15.75" thickBot="1">
      <c r="A219" s="105">
        <v>4</v>
      </c>
      <c r="B219" s="452"/>
      <c r="C219" s="169"/>
      <c r="D219" s="782" t="s">
        <v>229</v>
      </c>
      <c r="E219" s="866"/>
      <c r="F219" s="867" t="s">
        <v>290</v>
      </c>
      <c r="G219" s="868"/>
      <c r="H219" s="388">
        <v>3404</v>
      </c>
      <c r="I219" s="542">
        <f t="shared" si="39"/>
        <v>4016.72</v>
      </c>
      <c r="J219" s="554">
        <v>0.17</v>
      </c>
      <c r="K219" s="555">
        <v>0.43</v>
      </c>
      <c r="L219" s="2"/>
      <c r="M219" s="365">
        <v>3976.6</v>
      </c>
      <c r="N219" s="16">
        <f t="shared" si="40"/>
        <v>3370</v>
      </c>
      <c r="O219" s="351">
        <f t="shared" si="41"/>
        <v>3403.7</v>
      </c>
      <c r="P219" s="378">
        <v>3404</v>
      </c>
      <c r="Q219" s="351">
        <f t="shared" si="42"/>
        <v>4016.72</v>
      </c>
      <c r="R219" s="12"/>
      <c r="S219" s="12"/>
      <c r="T219" s="12"/>
    </row>
    <row r="220" spans="1:20" ht="15">
      <c r="A220" s="17">
        <v>5</v>
      </c>
      <c r="B220" s="51"/>
      <c r="C220" s="131"/>
      <c r="D220" s="788" t="s">
        <v>231</v>
      </c>
      <c r="E220" s="790"/>
      <c r="F220" s="869" t="s">
        <v>102</v>
      </c>
      <c r="G220" s="859"/>
      <c r="H220" s="308">
        <v>10800</v>
      </c>
      <c r="I220" s="321">
        <f t="shared" si="39"/>
        <v>12744</v>
      </c>
      <c r="J220" s="510">
        <v>0.4</v>
      </c>
      <c r="K220" s="507">
        <v>0.96</v>
      </c>
      <c r="L220" s="2"/>
      <c r="M220" s="272">
        <v>9355.0400000000009</v>
      </c>
      <c r="N220" s="16">
        <f t="shared" si="40"/>
        <v>7928.0000000000009</v>
      </c>
      <c r="O220" s="351">
        <f t="shared" si="41"/>
        <v>8007.2800000000007</v>
      </c>
      <c r="P220" s="378">
        <v>8007</v>
      </c>
      <c r="Q220" s="351">
        <f t="shared" si="42"/>
        <v>9448.26</v>
      </c>
      <c r="R220" s="12"/>
      <c r="S220" s="12"/>
      <c r="T220" s="12"/>
    </row>
    <row r="221" spans="1:20" ht="15">
      <c r="A221" s="27">
        <v>6</v>
      </c>
      <c r="B221" s="142"/>
      <c r="C221" s="163"/>
      <c r="D221" s="729" t="s">
        <v>230</v>
      </c>
      <c r="E221" s="779"/>
      <c r="F221" s="757" t="s">
        <v>281</v>
      </c>
      <c r="G221" s="758"/>
      <c r="H221" s="701">
        <v>12081</v>
      </c>
      <c r="I221" s="539">
        <f t="shared" si="39"/>
        <v>14255.58</v>
      </c>
      <c r="J221" s="511">
        <v>0.48</v>
      </c>
      <c r="K221" s="545">
        <v>1.2</v>
      </c>
      <c r="L221" s="2"/>
      <c r="M221" s="365">
        <v>11225.34</v>
      </c>
      <c r="N221" s="16">
        <f t="shared" si="40"/>
        <v>9513</v>
      </c>
      <c r="O221" s="351">
        <f t="shared" si="41"/>
        <v>9608.1299999999992</v>
      </c>
      <c r="P221" s="378">
        <v>9608</v>
      </c>
      <c r="Q221" s="351">
        <f t="shared" si="42"/>
        <v>11337.439999999999</v>
      </c>
      <c r="R221" s="12"/>
      <c r="S221" s="12"/>
      <c r="T221" s="12"/>
    </row>
    <row r="222" spans="1:20" ht="15">
      <c r="A222" s="89">
        <v>7</v>
      </c>
      <c r="B222" s="117"/>
      <c r="C222" s="117"/>
      <c r="D222" s="729" t="s">
        <v>232</v>
      </c>
      <c r="E222" s="779"/>
      <c r="F222" s="757" t="s">
        <v>282</v>
      </c>
      <c r="G222" s="758"/>
      <c r="H222" s="379">
        <v>13770</v>
      </c>
      <c r="I222" s="539">
        <f t="shared" si="39"/>
        <v>16248.599999999999</v>
      </c>
      <c r="J222" s="511">
        <v>0.55000000000000004</v>
      </c>
      <c r="K222" s="508">
        <v>1.32</v>
      </c>
      <c r="L222" s="2"/>
      <c r="M222" s="272">
        <v>12863.18</v>
      </c>
      <c r="N222" s="16">
        <f t="shared" si="40"/>
        <v>10901</v>
      </c>
      <c r="O222" s="351">
        <f t="shared" si="41"/>
        <v>11010.01</v>
      </c>
      <c r="P222" s="378">
        <v>11010</v>
      </c>
      <c r="Q222" s="351">
        <f t="shared" si="42"/>
        <v>12991.8</v>
      </c>
      <c r="R222" s="12"/>
      <c r="S222" s="12"/>
      <c r="T222" s="12"/>
    </row>
    <row r="223" spans="1:20" ht="15.75" thickBot="1">
      <c r="A223" s="19"/>
      <c r="B223" s="502"/>
      <c r="C223" s="503"/>
      <c r="D223" s="718" t="s">
        <v>233</v>
      </c>
      <c r="E223" s="737"/>
      <c r="F223" s="865" t="s">
        <v>291</v>
      </c>
      <c r="G223" s="855"/>
      <c r="H223" s="310">
        <v>15097</v>
      </c>
      <c r="I223" s="541">
        <f t="shared" si="39"/>
        <v>17814.46</v>
      </c>
      <c r="J223" s="556">
        <v>0.6</v>
      </c>
      <c r="K223" s="557">
        <v>1.5</v>
      </c>
      <c r="L223" s="2"/>
      <c r="M223" s="365">
        <v>14092.74</v>
      </c>
      <c r="N223" s="16">
        <f t="shared" si="40"/>
        <v>11943</v>
      </c>
      <c r="O223" s="351">
        <f t="shared" si="41"/>
        <v>12062.43</v>
      </c>
      <c r="P223" s="380">
        <v>12062</v>
      </c>
      <c r="Q223" s="351">
        <f t="shared" si="42"/>
        <v>14233.16</v>
      </c>
      <c r="R223" s="368">
        <v>0.01</v>
      </c>
      <c r="S223" s="12"/>
      <c r="T223" s="12"/>
    </row>
    <row r="224" spans="1:20" ht="15">
      <c r="A224" s="89"/>
      <c r="B224" s="99"/>
      <c r="C224" s="58"/>
      <c r="D224" s="97"/>
      <c r="E224" s="98"/>
      <c r="F224" s="480"/>
      <c r="G224" s="481"/>
      <c r="H224" s="162"/>
      <c r="I224" s="385"/>
      <c r="J224" s="60"/>
      <c r="K224" s="114"/>
      <c r="L224" s="2"/>
      <c r="R224" s="12"/>
      <c r="S224" s="12"/>
      <c r="T224" s="12"/>
    </row>
    <row r="225" spans="1:20" ht="15.75" thickBot="1">
      <c r="A225" s="19"/>
      <c r="B225" s="69"/>
      <c r="C225" s="69"/>
      <c r="D225" s="502"/>
      <c r="E225" s="503"/>
      <c r="F225" s="487"/>
      <c r="G225" s="462"/>
      <c r="H225" s="160"/>
      <c r="I225" s="127"/>
      <c r="J225" s="70"/>
      <c r="K225" s="106"/>
      <c r="L225" s="2"/>
      <c r="N225" s="12"/>
      <c r="O225" s="12"/>
      <c r="P225" s="363"/>
      <c r="Q225" s="12"/>
      <c r="R225" s="12"/>
      <c r="S225" s="12"/>
      <c r="T225" s="12"/>
    </row>
    <row r="226" spans="1:20" ht="20.25" thickBot="1">
      <c r="A226" s="746" t="s">
        <v>252</v>
      </c>
      <c r="B226" s="748"/>
      <c r="C226" s="748"/>
      <c r="D226" s="747"/>
      <c r="E226" s="747"/>
      <c r="F226" s="747"/>
      <c r="G226" s="747"/>
      <c r="H226" s="856"/>
      <c r="I226" s="747"/>
      <c r="J226" s="747"/>
      <c r="K226" s="857"/>
      <c r="L226" s="368">
        <v>0.01</v>
      </c>
      <c r="R226" s="12"/>
      <c r="S226" s="12"/>
      <c r="T226" s="12"/>
    </row>
    <row r="227" spans="1:20" ht="15">
      <c r="A227" s="41">
        <v>1</v>
      </c>
      <c r="B227" s="117"/>
      <c r="C227" s="116"/>
      <c r="D227" s="858" t="s">
        <v>342</v>
      </c>
      <c r="E227" s="859"/>
      <c r="F227" s="788" t="s">
        <v>408</v>
      </c>
      <c r="G227" s="789"/>
      <c r="H227" s="702">
        <v>3093</v>
      </c>
      <c r="I227" s="366">
        <f t="shared" ref="I227:I240" si="43">H227*1.18</f>
        <v>3649.74</v>
      </c>
      <c r="J227" s="30">
        <v>0.17</v>
      </c>
      <c r="K227" s="549">
        <v>0.40799999999999997</v>
      </c>
      <c r="L227" s="2"/>
      <c r="M227" s="366">
        <v>3430.26</v>
      </c>
      <c r="N227" s="16">
        <f t="shared" ref="N227:N240" si="44">M227/1.18</f>
        <v>2907.0000000000005</v>
      </c>
      <c r="O227" s="351">
        <f>N227*1.01</f>
        <v>2936.0700000000006</v>
      </c>
      <c r="P227" s="308">
        <v>2936</v>
      </c>
      <c r="Q227" s="351">
        <f t="shared" ref="Q227:Q240" si="45">P227*1.18</f>
        <v>3464.48</v>
      </c>
      <c r="R227" s="368">
        <v>0.01</v>
      </c>
      <c r="S227" s="12"/>
      <c r="T227" s="12"/>
    </row>
    <row r="228" spans="1:20" ht="15">
      <c r="A228" s="27">
        <v>2</v>
      </c>
      <c r="B228" s="52"/>
      <c r="C228" s="117"/>
      <c r="D228" s="756" t="s">
        <v>292</v>
      </c>
      <c r="E228" s="758"/>
      <c r="F228" s="729" t="s">
        <v>199</v>
      </c>
      <c r="G228" s="785"/>
      <c r="H228" s="379">
        <v>3435</v>
      </c>
      <c r="I228" s="221">
        <f t="shared" si="43"/>
        <v>4053.2999999999997</v>
      </c>
      <c r="J228" s="506">
        <v>0.25</v>
      </c>
      <c r="K228" s="550">
        <v>0.62</v>
      </c>
      <c r="L228" s="2"/>
      <c r="M228" s="221">
        <v>4013.18</v>
      </c>
      <c r="N228" s="16">
        <f t="shared" si="44"/>
        <v>3401</v>
      </c>
      <c r="O228" s="351">
        <f t="shared" ref="O228:O240" si="46">N228*1.01</f>
        <v>3435.01</v>
      </c>
      <c r="P228" s="379">
        <v>3435</v>
      </c>
      <c r="Q228" s="351">
        <f t="shared" si="45"/>
        <v>4053.2999999999997</v>
      </c>
      <c r="R228" s="12"/>
      <c r="S228" s="12"/>
      <c r="T228" s="12"/>
    </row>
    <row r="229" spans="1:20" ht="15">
      <c r="A229" s="27">
        <v>3</v>
      </c>
      <c r="B229" s="117"/>
      <c r="C229" s="118"/>
      <c r="D229" s="756" t="s">
        <v>293</v>
      </c>
      <c r="E229" s="758"/>
      <c r="F229" s="729" t="s">
        <v>200</v>
      </c>
      <c r="G229" s="785"/>
      <c r="H229" s="701">
        <v>1268</v>
      </c>
      <c r="I229" s="316">
        <f t="shared" si="43"/>
        <v>1496.24</v>
      </c>
      <c r="J229" s="506">
        <v>0.08</v>
      </c>
      <c r="K229" s="545">
        <v>0.2</v>
      </c>
      <c r="L229" s="2"/>
      <c r="M229" s="316">
        <v>1471.46</v>
      </c>
      <c r="N229" s="16">
        <f t="shared" si="44"/>
        <v>1247</v>
      </c>
      <c r="O229" s="351">
        <f t="shared" si="46"/>
        <v>1259.47</v>
      </c>
      <c r="P229" s="379">
        <v>1260</v>
      </c>
      <c r="Q229" s="351">
        <f t="shared" si="45"/>
        <v>1486.8</v>
      </c>
      <c r="R229" s="12"/>
      <c r="S229" s="12"/>
      <c r="T229" s="12"/>
    </row>
    <row r="230" spans="1:20" ht="15">
      <c r="A230" s="27">
        <v>4</v>
      </c>
      <c r="B230" s="52"/>
      <c r="C230" s="118"/>
      <c r="D230" s="756" t="s">
        <v>294</v>
      </c>
      <c r="E230" s="758"/>
      <c r="F230" s="729" t="s">
        <v>103</v>
      </c>
      <c r="G230" s="785"/>
      <c r="H230" s="701">
        <v>6830</v>
      </c>
      <c r="I230" s="221">
        <f t="shared" si="43"/>
        <v>8059.4</v>
      </c>
      <c r="J230" s="31">
        <v>0.45</v>
      </c>
      <c r="K230" s="508">
        <v>1.05</v>
      </c>
      <c r="L230" s="2"/>
      <c r="M230" s="221">
        <v>6831.02</v>
      </c>
      <c r="N230" s="16">
        <f t="shared" si="44"/>
        <v>5789.0000000000009</v>
      </c>
      <c r="O230" s="351">
        <f t="shared" si="46"/>
        <v>5846.8900000000012</v>
      </c>
      <c r="P230" s="379">
        <v>5847</v>
      </c>
      <c r="Q230" s="351">
        <f t="shared" si="45"/>
        <v>6899.46</v>
      </c>
      <c r="R230" s="12"/>
      <c r="S230" s="12"/>
      <c r="T230" s="12"/>
    </row>
    <row r="231" spans="1:20" ht="15">
      <c r="A231" s="27">
        <v>5</v>
      </c>
      <c r="B231" s="52"/>
      <c r="C231" s="118"/>
      <c r="D231" s="756" t="s">
        <v>295</v>
      </c>
      <c r="E231" s="758"/>
      <c r="F231" s="729" t="s">
        <v>104</v>
      </c>
      <c r="G231" s="785"/>
      <c r="H231" s="701">
        <v>12003</v>
      </c>
      <c r="I231" s="221">
        <f t="shared" si="43"/>
        <v>14163.539999999999</v>
      </c>
      <c r="J231" s="31">
        <v>0.69</v>
      </c>
      <c r="K231" s="508">
        <v>1.72</v>
      </c>
      <c r="L231" s="2"/>
      <c r="M231" s="316">
        <v>10458.34</v>
      </c>
      <c r="N231" s="16">
        <f t="shared" si="44"/>
        <v>8863</v>
      </c>
      <c r="O231" s="351">
        <f t="shared" si="46"/>
        <v>8951.6299999999992</v>
      </c>
      <c r="P231" s="379">
        <v>8952</v>
      </c>
      <c r="Q231" s="351">
        <f t="shared" si="45"/>
        <v>10563.359999999999</v>
      </c>
      <c r="R231" s="12"/>
      <c r="S231" s="12"/>
      <c r="T231" s="12"/>
    </row>
    <row r="232" spans="1:20" ht="15.75" thickBot="1">
      <c r="A232" s="103">
        <v>6</v>
      </c>
      <c r="B232" s="117"/>
      <c r="C232" s="118"/>
      <c r="D232" s="854" t="s">
        <v>296</v>
      </c>
      <c r="E232" s="855"/>
      <c r="F232" s="718" t="s">
        <v>105</v>
      </c>
      <c r="G232" s="852"/>
      <c r="H232" s="310">
        <v>4755</v>
      </c>
      <c r="I232" s="222">
        <f>H232*1.18</f>
        <v>5610.9</v>
      </c>
      <c r="J232" s="32">
        <v>0.36</v>
      </c>
      <c r="K232" s="509">
        <v>0.86</v>
      </c>
      <c r="L232" s="2"/>
      <c r="M232" s="221">
        <v>14512.82</v>
      </c>
      <c r="N232" s="16">
        <f t="shared" si="44"/>
        <v>12299</v>
      </c>
      <c r="O232" s="351">
        <f t="shared" si="46"/>
        <v>12421.99</v>
      </c>
      <c r="P232" s="379">
        <v>12422</v>
      </c>
      <c r="Q232" s="351">
        <f t="shared" si="45"/>
        <v>14657.96</v>
      </c>
      <c r="R232" s="12"/>
      <c r="S232" s="12"/>
      <c r="T232" s="12"/>
    </row>
    <row r="233" spans="1:20" ht="15.75" thickBot="1">
      <c r="A233" s="105"/>
      <c r="B233" s="427"/>
      <c r="C233" s="169"/>
      <c r="D233" s="5"/>
      <c r="E233" s="3"/>
      <c r="F233" s="3"/>
      <c r="G233" s="3"/>
      <c r="H233" s="3"/>
      <c r="I233" s="3"/>
      <c r="J233" s="3"/>
      <c r="K233" s="4"/>
      <c r="L233" s="2"/>
      <c r="M233" s="316">
        <v>5456.32</v>
      </c>
      <c r="N233" s="16">
        <f t="shared" si="44"/>
        <v>4624</v>
      </c>
      <c r="O233" s="351">
        <f t="shared" si="46"/>
        <v>4670.24</v>
      </c>
      <c r="P233" s="310">
        <v>4670</v>
      </c>
      <c r="Q233" s="351">
        <f t="shared" si="45"/>
        <v>5510.5999999999995</v>
      </c>
      <c r="R233" s="12"/>
      <c r="S233" s="12"/>
      <c r="T233" s="12"/>
    </row>
    <row r="234" spans="1:20" ht="15">
      <c r="A234" s="18">
        <v>7</v>
      </c>
      <c r="B234" s="156"/>
      <c r="C234" s="157"/>
      <c r="D234" s="850" t="s">
        <v>444</v>
      </c>
      <c r="E234" s="851"/>
      <c r="F234" s="793" t="s">
        <v>409</v>
      </c>
      <c r="G234" s="853"/>
      <c r="H234" s="308">
        <v>2427</v>
      </c>
      <c r="I234" s="306">
        <f t="shared" si="43"/>
        <v>2863.8599999999997</v>
      </c>
      <c r="J234" s="506">
        <v>0.18</v>
      </c>
      <c r="K234" s="543">
        <v>0.45</v>
      </c>
      <c r="L234" s="2"/>
      <c r="M234" s="221">
        <v>2295.1</v>
      </c>
      <c r="N234" s="16">
        <f t="shared" si="44"/>
        <v>1945</v>
      </c>
      <c r="O234" s="351">
        <f t="shared" si="46"/>
        <v>1964.45</v>
      </c>
      <c r="P234" s="308">
        <v>1965</v>
      </c>
      <c r="Q234" s="351">
        <f t="shared" si="45"/>
        <v>2318.6999999999998</v>
      </c>
      <c r="R234" s="12"/>
      <c r="S234" s="12"/>
      <c r="T234" s="12"/>
    </row>
    <row r="235" spans="1:20" ht="15">
      <c r="A235" s="27">
        <v>8</v>
      </c>
      <c r="B235" s="10"/>
      <c r="C235" s="164"/>
      <c r="D235" s="756" t="s">
        <v>297</v>
      </c>
      <c r="E235" s="758"/>
      <c r="F235" s="729" t="s">
        <v>201</v>
      </c>
      <c r="G235" s="785"/>
      <c r="H235" s="379">
        <v>1798</v>
      </c>
      <c r="I235" s="221">
        <f t="shared" si="43"/>
        <v>2121.64</v>
      </c>
      <c r="J235" s="544">
        <v>0.12</v>
      </c>
      <c r="K235" s="545">
        <v>0.3</v>
      </c>
      <c r="L235" s="2"/>
      <c r="M235" s="316">
        <v>1687.4</v>
      </c>
      <c r="N235" s="16">
        <f t="shared" si="44"/>
        <v>1430.0000000000002</v>
      </c>
      <c r="O235" s="351">
        <f t="shared" si="46"/>
        <v>1444.3000000000002</v>
      </c>
      <c r="P235" s="379">
        <v>1444</v>
      </c>
      <c r="Q235" s="351">
        <f t="shared" si="45"/>
        <v>1703.9199999999998</v>
      </c>
      <c r="R235" s="12"/>
      <c r="S235" s="12"/>
      <c r="T235" s="12"/>
    </row>
    <row r="236" spans="1:20" ht="15">
      <c r="A236" s="27">
        <v>9</v>
      </c>
      <c r="B236" s="248"/>
      <c r="C236" s="249"/>
      <c r="D236" s="756" t="s">
        <v>298</v>
      </c>
      <c r="E236" s="758"/>
      <c r="F236" s="729" t="s">
        <v>202</v>
      </c>
      <c r="G236" s="785"/>
      <c r="H236" s="379">
        <v>599</v>
      </c>
      <c r="I236" s="316">
        <f t="shared" si="43"/>
        <v>706.81999999999994</v>
      </c>
      <c r="J236" s="546">
        <v>0.04</v>
      </c>
      <c r="K236" s="545">
        <v>0.1</v>
      </c>
      <c r="L236" s="2"/>
      <c r="M236" s="221">
        <v>560.5</v>
      </c>
      <c r="N236" s="16">
        <f t="shared" si="44"/>
        <v>475</v>
      </c>
      <c r="O236" s="351">
        <f t="shared" si="46"/>
        <v>479.75</v>
      </c>
      <c r="P236" s="379">
        <v>480</v>
      </c>
      <c r="Q236" s="351">
        <f t="shared" si="45"/>
        <v>566.4</v>
      </c>
      <c r="R236" s="12"/>
      <c r="S236" s="12"/>
      <c r="T236" s="12"/>
    </row>
    <row r="237" spans="1:20" ht="15">
      <c r="A237" s="27">
        <v>10</v>
      </c>
      <c r="B237" s="248"/>
      <c r="C237" s="249"/>
      <c r="D237" s="756" t="s">
        <v>299</v>
      </c>
      <c r="E237" s="758"/>
      <c r="F237" s="729" t="s">
        <v>106</v>
      </c>
      <c r="G237" s="785"/>
      <c r="H237" s="379">
        <v>4492</v>
      </c>
      <c r="I237" s="221">
        <f t="shared" si="43"/>
        <v>5300.5599999999995</v>
      </c>
      <c r="J237" s="31">
        <v>0.34</v>
      </c>
      <c r="K237" s="508">
        <v>0.85</v>
      </c>
      <c r="L237" s="2"/>
      <c r="M237" s="316">
        <v>4332.96</v>
      </c>
      <c r="N237" s="16">
        <f t="shared" si="44"/>
        <v>3672</v>
      </c>
      <c r="O237" s="351">
        <f t="shared" si="46"/>
        <v>3708.7200000000003</v>
      </c>
      <c r="P237" s="379">
        <v>3709</v>
      </c>
      <c r="Q237" s="351">
        <f t="shared" si="45"/>
        <v>4376.62</v>
      </c>
      <c r="R237" s="12"/>
      <c r="S237" s="12"/>
      <c r="T237" s="12"/>
    </row>
    <row r="238" spans="1:20" ht="15">
      <c r="A238" s="18">
        <v>11</v>
      </c>
      <c r="B238" s="248"/>
      <c r="C238" s="250"/>
      <c r="D238" s="756" t="s">
        <v>300</v>
      </c>
      <c r="E238" s="758"/>
      <c r="F238" s="729" t="s">
        <v>107</v>
      </c>
      <c r="G238" s="785"/>
      <c r="H238" s="379">
        <v>8200</v>
      </c>
      <c r="I238" s="221">
        <f t="shared" si="43"/>
        <v>9676</v>
      </c>
      <c r="J238" s="31">
        <v>0.65</v>
      </c>
      <c r="K238" s="508">
        <v>1.63</v>
      </c>
      <c r="L238" s="2"/>
      <c r="M238" s="221">
        <v>8288.32</v>
      </c>
      <c r="N238" s="16">
        <f t="shared" si="44"/>
        <v>7024</v>
      </c>
      <c r="O238" s="351">
        <f t="shared" si="46"/>
        <v>7094.24</v>
      </c>
      <c r="P238" s="379">
        <v>7094</v>
      </c>
      <c r="Q238" s="351">
        <f t="shared" si="45"/>
        <v>8370.92</v>
      </c>
      <c r="R238" s="12"/>
      <c r="S238" s="12"/>
      <c r="T238" s="12"/>
    </row>
    <row r="239" spans="1:20" ht="15.75" thickBot="1">
      <c r="A239" s="19">
        <v>12</v>
      </c>
      <c r="B239" s="9" t="s">
        <v>371</v>
      </c>
      <c r="C239" s="503"/>
      <c r="D239" s="756" t="s">
        <v>301</v>
      </c>
      <c r="E239" s="758"/>
      <c r="F239" s="729" t="s">
        <v>108</v>
      </c>
      <c r="G239" s="785"/>
      <c r="H239" s="310">
        <v>7315</v>
      </c>
      <c r="I239" s="306">
        <f t="shared" si="43"/>
        <v>8631.6999999999989</v>
      </c>
      <c r="J239" s="45">
        <v>0.44</v>
      </c>
      <c r="K239" s="509">
        <v>1.06</v>
      </c>
      <c r="L239" s="2"/>
      <c r="M239" s="306">
        <v>8024</v>
      </c>
      <c r="N239" s="16">
        <f t="shared" si="44"/>
        <v>6800</v>
      </c>
      <c r="O239" s="351">
        <f t="shared" si="46"/>
        <v>6868</v>
      </c>
      <c r="P239" s="310">
        <v>6868</v>
      </c>
      <c r="Q239" s="351">
        <f t="shared" si="45"/>
        <v>8104.24</v>
      </c>
      <c r="R239" s="12"/>
      <c r="S239" s="12"/>
      <c r="T239" s="12"/>
    </row>
    <row r="240" spans="1:20" ht="15.75" thickBot="1">
      <c r="A240" s="279">
        <v>13</v>
      </c>
      <c r="B240" s="280"/>
      <c r="C240" s="280"/>
      <c r="D240" s="428" t="s">
        <v>341</v>
      </c>
      <c r="E240" s="479"/>
      <c r="F240" s="786" t="s">
        <v>445</v>
      </c>
      <c r="G240" s="787"/>
      <c r="H240" s="538">
        <v>722</v>
      </c>
      <c r="I240" s="315">
        <f t="shared" si="43"/>
        <v>851.95999999999992</v>
      </c>
      <c r="J240" s="547">
        <v>4.1000000000000002E-2</v>
      </c>
      <c r="K240" s="548">
        <v>9.8000000000000004E-2</v>
      </c>
      <c r="L240" s="2"/>
      <c r="M240" s="315">
        <v>843.7</v>
      </c>
      <c r="N240" s="16">
        <f t="shared" si="44"/>
        <v>715.00000000000011</v>
      </c>
      <c r="O240" s="351">
        <f t="shared" si="46"/>
        <v>722.15000000000009</v>
      </c>
      <c r="P240" s="392">
        <v>722</v>
      </c>
      <c r="Q240" s="351">
        <f t="shared" si="45"/>
        <v>851.95999999999992</v>
      </c>
      <c r="R240" s="12"/>
      <c r="S240" s="12"/>
      <c r="T240" s="12"/>
    </row>
    <row r="241" spans="1:20" ht="20.25" thickBot="1">
      <c r="A241" s="791" t="s">
        <v>393</v>
      </c>
      <c r="B241" s="748"/>
      <c r="C241" s="748"/>
      <c r="D241" s="748"/>
      <c r="E241" s="748"/>
      <c r="F241" s="748"/>
      <c r="G241" s="748"/>
      <c r="H241" s="748"/>
      <c r="I241" s="748"/>
      <c r="J241" s="748"/>
      <c r="K241" s="749"/>
      <c r="L241" s="368">
        <v>0.05</v>
      </c>
      <c r="R241" s="12"/>
      <c r="S241" s="12"/>
      <c r="T241" s="12"/>
    </row>
    <row r="242" spans="1:20" ht="15">
      <c r="A242" s="41">
        <v>1</v>
      </c>
      <c r="B242" s="131"/>
      <c r="C242" s="116"/>
      <c r="D242" s="788" t="s">
        <v>192</v>
      </c>
      <c r="E242" s="790"/>
      <c r="F242" s="788" t="s">
        <v>203</v>
      </c>
      <c r="G242" s="789"/>
      <c r="H242" s="308">
        <v>3400</v>
      </c>
      <c r="I242" s="313">
        <f>ROUND(H242*1.18,2)</f>
        <v>4012</v>
      </c>
      <c r="J242" s="229">
        <v>0.16</v>
      </c>
      <c r="K242" s="507">
        <v>0.26</v>
      </c>
      <c r="L242" s="2"/>
      <c r="M242" s="366">
        <v>3304</v>
      </c>
      <c r="N242" s="16">
        <f t="shared" ref="N242:N248" si="47">M242/1.18</f>
        <v>2800</v>
      </c>
      <c r="O242" s="351">
        <f>N242*1.05</f>
        <v>2940</v>
      </c>
      <c r="P242" s="308">
        <v>2940</v>
      </c>
      <c r="Q242" s="351">
        <f t="shared" ref="Q242:Q248" si="48">P242*1.18</f>
        <v>3469.2</v>
      </c>
      <c r="R242" s="12"/>
      <c r="S242" s="12"/>
      <c r="T242" s="12"/>
    </row>
    <row r="243" spans="1:20" ht="15">
      <c r="A243" s="27">
        <v>2</v>
      </c>
      <c r="B243" s="52"/>
      <c r="C243" s="118"/>
      <c r="D243" s="729" t="s">
        <v>193</v>
      </c>
      <c r="E243" s="779"/>
      <c r="F243" s="729" t="s">
        <v>204</v>
      </c>
      <c r="G243" s="785"/>
      <c r="H243" s="379">
        <v>4772</v>
      </c>
      <c r="I243" s="92">
        <f>ROUND(H243*1.18,2)</f>
        <v>5630.96</v>
      </c>
      <c r="J243" s="230">
        <v>0.25</v>
      </c>
      <c r="K243" s="545">
        <v>0.6</v>
      </c>
      <c r="L243" s="2"/>
      <c r="M243" s="221">
        <v>4874.58</v>
      </c>
      <c r="N243" s="16">
        <f t="shared" si="47"/>
        <v>4131</v>
      </c>
      <c r="O243" s="351">
        <f t="shared" ref="O243:O247" si="49">N243*1.05</f>
        <v>4337.55</v>
      </c>
      <c r="P243" s="379">
        <v>4338</v>
      </c>
      <c r="Q243" s="351">
        <f t="shared" si="48"/>
        <v>5118.84</v>
      </c>
      <c r="R243" s="12"/>
      <c r="S243" s="12"/>
      <c r="T243" s="12"/>
    </row>
    <row r="244" spans="1:20" ht="15.75" thickBot="1">
      <c r="A244" s="27">
        <v>3</v>
      </c>
      <c r="B244" s="52"/>
      <c r="C244" s="118"/>
      <c r="D244" s="716" t="s">
        <v>194</v>
      </c>
      <c r="E244" s="781"/>
      <c r="F244" s="716" t="s">
        <v>205</v>
      </c>
      <c r="G244" s="792"/>
      <c r="H244" s="310">
        <v>8971</v>
      </c>
      <c r="I244" s="314">
        <f>ROUND(H244*1.18,2)</f>
        <v>10585.78</v>
      </c>
      <c r="J244" s="579">
        <v>0.47</v>
      </c>
      <c r="K244" s="550">
        <v>1.1299999999999999</v>
      </c>
      <c r="L244" s="2"/>
      <c r="M244" s="306">
        <v>9165.06</v>
      </c>
      <c r="N244" s="16">
        <f t="shared" si="47"/>
        <v>7767</v>
      </c>
      <c r="O244" s="351">
        <f t="shared" si="49"/>
        <v>8155.35</v>
      </c>
      <c r="P244" s="310">
        <v>8155</v>
      </c>
      <c r="Q244" s="351">
        <f t="shared" si="48"/>
        <v>9622.9</v>
      </c>
      <c r="R244" s="12"/>
      <c r="S244" s="12"/>
      <c r="T244" s="12"/>
    </row>
    <row r="245" spans="1:20" ht="15.75" thickBot="1">
      <c r="A245" s="103"/>
      <c r="B245" s="117"/>
      <c r="C245" s="117"/>
      <c r="D245" s="782" t="s">
        <v>446</v>
      </c>
      <c r="E245" s="783"/>
      <c r="F245" s="783"/>
      <c r="G245" s="783"/>
      <c r="H245" s="783"/>
      <c r="I245" s="783"/>
      <c r="J245" s="783"/>
      <c r="K245" s="784"/>
      <c r="L245" s="2"/>
      <c r="M245" s="367"/>
      <c r="N245" s="16">
        <f t="shared" si="47"/>
        <v>0</v>
      </c>
      <c r="O245" s="351">
        <f t="shared" si="49"/>
        <v>0</v>
      </c>
      <c r="P245" s="309"/>
      <c r="Q245" s="351">
        <f t="shared" si="48"/>
        <v>0</v>
      </c>
      <c r="R245" s="12"/>
      <c r="S245" s="12"/>
      <c r="T245" s="12"/>
    </row>
    <row r="246" spans="1:20" ht="15">
      <c r="A246" s="41">
        <v>1</v>
      </c>
      <c r="B246" s="52"/>
      <c r="C246" s="118"/>
      <c r="D246" s="793" t="s">
        <v>241</v>
      </c>
      <c r="E246" s="794"/>
      <c r="F246" s="793" t="s">
        <v>244</v>
      </c>
      <c r="G246" s="794"/>
      <c r="H246" s="516">
        <v>4339</v>
      </c>
      <c r="I246" s="306">
        <f>H246*1.18</f>
        <v>5120.0199999999995</v>
      </c>
      <c r="J246" s="578">
        <v>0.22</v>
      </c>
      <c r="K246" s="543">
        <v>0.53</v>
      </c>
      <c r="L246" s="2"/>
      <c r="M246" s="221">
        <v>4543</v>
      </c>
      <c r="N246" s="16">
        <f t="shared" si="47"/>
        <v>3850</v>
      </c>
      <c r="O246" s="351">
        <f t="shared" si="49"/>
        <v>4042.5</v>
      </c>
      <c r="P246" s="379">
        <v>4043</v>
      </c>
      <c r="Q246" s="351">
        <f t="shared" si="48"/>
        <v>4770.74</v>
      </c>
      <c r="R246" s="12"/>
      <c r="S246" s="12"/>
      <c r="T246" s="12"/>
    </row>
    <row r="247" spans="1:20" ht="15">
      <c r="A247" s="27">
        <v>2</v>
      </c>
      <c r="B247" s="52"/>
      <c r="C247" s="118"/>
      <c r="D247" s="729" t="s">
        <v>242</v>
      </c>
      <c r="E247" s="779"/>
      <c r="F247" s="729" t="s">
        <v>243</v>
      </c>
      <c r="G247" s="779"/>
      <c r="H247" s="516">
        <v>6610</v>
      </c>
      <c r="I247" s="221">
        <f>H247*1.18</f>
        <v>7799.7999999999993</v>
      </c>
      <c r="J247" s="230">
        <v>0.36</v>
      </c>
      <c r="K247" s="508">
        <v>0.86</v>
      </c>
      <c r="L247" s="2"/>
      <c r="M247" s="221">
        <v>7018.64</v>
      </c>
      <c r="N247" s="16">
        <f t="shared" si="47"/>
        <v>5948.0000000000009</v>
      </c>
      <c r="O247" s="351">
        <f t="shared" si="49"/>
        <v>6245.4000000000015</v>
      </c>
      <c r="P247" s="379">
        <v>6245</v>
      </c>
      <c r="Q247" s="351">
        <f t="shared" si="48"/>
        <v>7369.0999999999995</v>
      </c>
      <c r="R247" s="12"/>
      <c r="S247" s="12"/>
      <c r="T247" s="12"/>
    </row>
    <row r="248" spans="1:20" ht="15.75" thickBot="1">
      <c r="A248" s="19">
        <v>3</v>
      </c>
      <c r="B248" s="132"/>
      <c r="C248" s="53"/>
      <c r="D248" s="718" t="s">
        <v>385</v>
      </c>
      <c r="E248" s="737"/>
      <c r="F248" s="729" t="s">
        <v>386</v>
      </c>
      <c r="G248" s="779"/>
      <c r="H248" s="516">
        <v>10574</v>
      </c>
      <c r="I248" s="221">
        <f>H248*1.18</f>
        <v>12477.32</v>
      </c>
      <c r="J248" s="225">
        <v>0.61</v>
      </c>
      <c r="K248" s="509">
        <v>1.53</v>
      </c>
      <c r="L248" s="2"/>
      <c r="M248" s="314">
        <v>11882.6</v>
      </c>
      <c r="N248" s="16">
        <f t="shared" si="47"/>
        <v>10070</v>
      </c>
      <c r="O248" s="351">
        <f>N248*1.05</f>
        <v>10573.5</v>
      </c>
      <c r="P248" s="310">
        <v>10574</v>
      </c>
      <c r="Q248" s="351">
        <f t="shared" si="48"/>
        <v>12477.32</v>
      </c>
      <c r="R248" s="368">
        <v>0.05</v>
      </c>
      <c r="S248" s="12"/>
      <c r="T248" s="12"/>
    </row>
    <row r="249" spans="1:20" ht="20.25" thickBot="1">
      <c r="A249" s="746" t="s">
        <v>195</v>
      </c>
      <c r="B249" s="748"/>
      <c r="C249" s="748"/>
      <c r="D249" s="780"/>
      <c r="E249" s="780"/>
      <c r="F249" s="780"/>
      <c r="G249" s="780"/>
      <c r="H249" s="748"/>
      <c r="I249" s="748"/>
      <c r="J249" s="748"/>
      <c r="K249" s="749"/>
      <c r="L249" s="2"/>
      <c r="R249" s="12"/>
      <c r="S249" s="12"/>
      <c r="T249" s="12"/>
    </row>
    <row r="250" spans="1:20" ht="15.75" thickBot="1">
      <c r="A250" s="41">
        <v>1</v>
      </c>
      <c r="B250" s="485"/>
      <c r="C250" s="485"/>
      <c r="D250" s="744" t="s">
        <v>186</v>
      </c>
      <c r="E250" s="745"/>
      <c r="F250" s="744" t="s">
        <v>437</v>
      </c>
      <c r="G250" s="745"/>
      <c r="H250" s="308">
        <v>858</v>
      </c>
      <c r="I250" s="366">
        <f>H250*1.18</f>
        <v>1012.4399999999999</v>
      </c>
      <c r="J250" s="30">
        <v>0.04</v>
      </c>
      <c r="K250" s="507">
        <v>9.6000000000000002E-2</v>
      </c>
      <c r="L250" s="368">
        <v>0.05</v>
      </c>
      <c r="M250" s="222">
        <v>964.06</v>
      </c>
      <c r="N250" s="16">
        <f t="shared" ref="N250:N256" si="50">M250/1.18</f>
        <v>817</v>
      </c>
      <c r="O250" s="351">
        <f>N250*1.05</f>
        <v>857.85</v>
      </c>
      <c r="P250" s="308">
        <v>858</v>
      </c>
      <c r="Q250" s="351">
        <f t="shared" ref="Q250:Q256" si="51">P250*1.18</f>
        <v>1012.4399999999999</v>
      </c>
      <c r="R250" s="12"/>
      <c r="S250" s="12"/>
      <c r="T250" s="12"/>
    </row>
    <row r="251" spans="1:20" ht="15.75" thickBot="1">
      <c r="A251" s="27">
        <v>2</v>
      </c>
      <c r="B251" s="484"/>
      <c r="C251" s="484"/>
      <c r="D251" s="833" t="s">
        <v>187</v>
      </c>
      <c r="E251" s="834"/>
      <c r="F251" s="833" t="s">
        <v>438</v>
      </c>
      <c r="G251" s="834"/>
      <c r="H251" s="379">
        <v>1440</v>
      </c>
      <c r="I251" s="221">
        <f t="shared" ref="I251:I256" si="52">H251*1.18</f>
        <v>1699.1999999999998</v>
      </c>
      <c r="J251" s="31">
        <v>0.09</v>
      </c>
      <c r="K251" s="508">
        <v>0.21</v>
      </c>
      <c r="L251" s="2"/>
      <c r="M251" s="222">
        <v>1549.34</v>
      </c>
      <c r="N251" s="16">
        <f t="shared" si="50"/>
        <v>1313</v>
      </c>
      <c r="O251" s="351">
        <f t="shared" ref="O251:O256" si="53">N251*1.05</f>
        <v>1378.65</v>
      </c>
      <c r="P251" s="379">
        <v>1379</v>
      </c>
      <c r="Q251" s="351">
        <f t="shared" si="51"/>
        <v>1627.22</v>
      </c>
      <c r="R251" s="12"/>
      <c r="S251" s="12"/>
      <c r="T251" s="12"/>
    </row>
    <row r="252" spans="1:20" ht="15.75" thickBot="1">
      <c r="A252" s="27">
        <v>3</v>
      </c>
      <c r="B252" s="484"/>
      <c r="C252" s="484"/>
      <c r="D252" s="833" t="s">
        <v>188</v>
      </c>
      <c r="E252" s="834"/>
      <c r="F252" s="833" t="s">
        <v>439</v>
      </c>
      <c r="G252" s="834"/>
      <c r="H252" s="379">
        <v>1906</v>
      </c>
      <c r="I252" s="316">
        <f t="shared" si="52"/>
        <v>2249.08</v>
      </c>
      <c r="J252" s="31">
        <v>0.11</v>
      </c>
      <c r="K252" s="508">
        <v>0.27</v>
      </c>
      <c r="L252" s="2"/>
      <c r="M252" s="222">
        <v>1889.18</v>
      </c>
      <c r="N252" s="16">
        <f t="shared" si="50"/>
        <v>1601.0000000000002</v>
      </c>
      <c r="O252" s="351">
        <f t="shared" si="53"/>
        <v>1681.0500000000004</v>
      </c>
      <c r="P252" s="379">
        <v>1681</v>
      </c>
      <c r="Q252" s="351">
        <f t="shared" si="51"/>
        <v>1983.58</v>
      </c>
      <c r="R252" s="12"/>
      <c r="S252" s="12"/>
      <c r="T252" s="12"/>
    </row>
    <row r="253" spans="1:20" ht="15.75" thickBot="1">
      <c r="A253" s="18">
        <v>4</v>
      </c>
      <c r="B253" s="64"/>
      <c r="C253" s="59"/>
      <c r="D253" s="833" t="s">
        <v>189</v>
      </c>
      <c r="E253" s="834"/>
      <c r="F253" s="833" t="s">
        <v>440</v>
      </c>
      <c r="G253" s="834"/>
      <c r="H253" s="379">
        <v>2737</v>
      </c>
      <c r="I253" s="221">
        <f t="shared" si="52"/>
        <v>3229.66</v>
      </c>
      <c r="J253" s="31">
        <v>0.16</v>
      </c>
      <c r="K253" s="508">
        <v>0.41</v>
      </c>
      <c r="L253" s="2"/>
      <c r="M253" s="222">
        <v>3076.26</v>
      </c>
      <c r="N253" s="16">
        <f t="shared" si="50"/>
        <v>2607.0000000000005</v>
      </c>
      <c r="O253" s="351">
        <f t="shared" si="53"/>
        <v>2737.3500000000008</v>
      </c>
      <c r="P253" s="379">
        <v>2737</v>
      </c>
      <c r="Q253" s="351">
        <f t="shared" si="51"/>
        <v>3229.66</v>
      </c>
      <c r="R253" s="12"/>
      <c r="S253" s="12"/>
      <c r="T253" s="12"/>
    </row>
    <row r="254" spans="1:20" ht="15.75" thickBot="1">
      <c r="A254" s="21">
        <v>5</v>
      </c>
      <c r="B254" s="59"/>
      <c r="C254" s="59"/>
      <c r="D254" s="833" t="s">
        <v>190</v>
      </c>
      <c r="E254" s="834"/>
      <c r="F254" s="833" t="s">
        <v>441</v>
      </c>
      <c r="G254" s="834"/>
      <c r="H254" s="379">
        <v>3921</v>
      </c>
      <c r="I254" s="221">
        <f t="shared" si="52"/>
        <v>4626.78</v>
      </c>
      <c r="J254" s="31">
        <v>0.24</v>
      </c>
      <c r="K254" s="545">
        <v>0.6</v>
      </c>
      <c r="L254" s="2"/>
      <c r="M254" s="222">
        <v>4144.16</v>
      </c>
      <c r="N254" s="16">
        <f t="shared" si="50"/>
        <v>3512</v>
      </c>
      <c r="O254" s="351">
        <f t="shared" si="53"/>
        <v>3687.6000000000004</v>
      </c>
      <c r="P254" s="379">
        <v>3688</v>
      </c>
      <c r="Q254" s="351">
        <f t="shared" si="51"/>
        <v>4351.84</v>
      </c>
      <c r="R254" s="12"/>
      <c r="S254" s="12"/>
      <c r="T254" s="12"/>
    </row>
    <row r="255" spans="1:20" ht="15.75" thickBot="1">
      <c r="A255" s="22">
        <v>6</v>
      </c>
      <c r="B255" s="66"/>
      <c r="C255" s="66"/>
      <c r="D255" s="752" t="s">
        <v>384</v>
      </c>
      <c r="E255" s="753"/>
      <c r="F255" s="752" t="s">
        <v>442</v>
      </c>
      <c r="G255" s="838"/>
      <c r="H255" s="310">
        <v>5142</v>
      </c>
      <c r="I255" s="306">
        <f t="shared" si="52"/>
        <v>6067.5599999999995</v>
      </c>
      <c r="J255" s="599">
        <v>0.28999999999999998</v>
      </c>
      <c r="K255" s="600">
        <v>0.73</v>
      </c>
      <c r="L255" s="2"/>
      <c r="M255" s="222">
        <v>5451.6</v>
      </c>
      <c r="N255" s="16">
        <f t="shared" si="50"/>
        <v>4620.0000000000009</v>
      </c>
      <c r="O255" s="351">
        <f t="shared" si="53"/>
        <v>4851.0000000000009</v>
      </c>
      <c r="P255" s="387">
        <v>4851</v>
      </c>
      <c r="Q255" s="351">
        <f t="shared" si="51"/>
        <v>5724.1799999999994</v>
      </c>
      <c r="R255" s="12"/>
      <c r="S255" s="12"/>
      <c r="T255" s="12"/>
    </row>
    <row r="256" spans="1:20" ht="15.75" thickBot="1">
      <c r="A256" s="167">
        <v>7</v>
      </c>
      <c r="B256" s="88"/>
      <c r="C256" s="23"/>
      <c r="D256" s="752" t="s">
        <v>240</v>
      </c>
      <c r="E256" s="753"/>
      <c r="F256" s="752" t="s">
        <v>443</v>
      </c>
      <c r="G256" s="838"/>
      <c r="H256" s="519">
        <v>6311</v>
      </c>
      <c r="I256" s="313">
        <f t="shared" si="52"/>
        <v>7446.98</v>
      </c>
      <c r="J256" s="599">
        <v>0.37</v>
      </c>
      <c r="K256" s="600">
        <v>0.93</v>
      </c>
      <c r="L256" s="2"/>
      <c r="M256" s="222">
        <v>6956.1</v>
      </c>
      <c r="N256" s="16">
        <f t="shared" si="50"/>
        <v>5895.0000000000009</v>
      </c>
      <c r="O256" s="351">
        <f t="shared" si="53"/>
        <v>6189.7500000000009</v>
      </c>
      <c r="P256" s="388">
        <v>6190</v>
      </c>
      <c r="Q256" s="351">
        <f t="shared" si="51"/>
        <v>7304.2</v>
      </c>
      <c r="R256" s="368">
        <v>0.05</v>
      </c>
      <c r="S256" s="12"/>
      <c r="T256" s="12"/>
    </row>
    <row r="257" spans="1:22" ht="20.25" thickBot="1">
      <c r="A257" s="746" t="s">
        <v>109</v>
      </c>
      <c r="B257" s="747"/>
      <c r="C257" s="747"/>
      <c r="D257" s="747"/>
      <c r="E257" s="747"/>
      <c r="F257" s="748"/>
      <c r="G257" s="748"/>
      <c r="H257" s="748"/>
      <c r="I257" s="748"/>
      <c r="J257" s="748"/>
      <c r="K257" s="749"/>
      <c r="L257" s="368">
        <v>0.05</v>
      </c>
      <c r="N257" s="12"/>
      <c r="O257" s="12"/>
      <c r="P257" s="363"/>
      <c r="Q257" s="12"/>
      <c r="R257" s="12"/>
      <c r="S257" s="12"/>
      <c r="T257" s="12"/>
    </row>
    <row r="258" spans="1:22" ht="17.25" customHeight="1" thickBot="1">
      <c r="A258" s="41"/>
      <c r="B258" s="128"/>
      <c r="C258" s="129"/>
      <c r="D258" s="196" t="s">
        <v>278</v>
      </c>
      <c r="E258" s="197"/>
      <c r="F258" s="198"/>
      <c r="G258" s="203"/>
      <c r="H258" s="258"/>
      <c r="I258" s="259" t="s">
        <v>394</v>
      </c>
      <c r="J258" s="260"/>
      <c r="K258" s="681"/>
      <c r="L258" s="13"/>
      <c r="S258" s="12"/>
      <c r="T258" s="16"/>
    </row>
    <row r="259" spans="1:22" ht="15.75" thickBot="1">
      <c r="A259" s="14">
        <v>1</v>
      </c>
      <c r="B259" s="119"/>
      <c r="C259" s="53"/>
      <c r="D259" s="416" t="s">
        <v>110</v>
      </c>
      <c r="E259" s="417"/>
      <c r="F259" s="416" t="s">
        <v>433</v>
      </c>
      <c r="G259" s="417"/>
      <c r="H259" s="621">
        <v>1315</v>
      </c>
      <c r="I259" s="315">
        <f>ROUND(H259*1.18,2)</f>
        <v>1551.7</v>
      </c>
      <c r="J259" s="645">
        <v>9.8000000000000004E-2</v>
      </c>
      <c r="K259" s="193">
        <v>0.24</v>
      </c>
      <c r="L259" s="13"/>
      <c r="N259" s="16">
        <f t="shared" ref="N259:N262" si="54">M259/1.18</f>
        <v>0</v>
      </c>
      <c r="O259" s="351">
        <f>N259*1.05</f>
        <v>0</v>
      </c>
      <c r="P259" s="388">
        <v>1195</v>
      </c>
      <c r="Q259" s="351">
        <f t="shared" ref="Q259:Q262" si="55">P259*1.18</f>
        <v>1410.1</v>
      </c>
      <c r="R259" s="368">
        <v>0.05</v>
      </c>
      <c r="S259" s="12"/>
      <c r="T259" s="16"/>
      <c r="V259">
        <f>6615.08/1.18</f>
        <v>5606</v>
      </c>
    </row>
    <row r="260" spans="1:22" ht="16.5" thickBot="1">
      <c r="A260" s="500"/>
      <c r="B260" s="140"/>
      <c r="C260" s="418"/>
      <c r="D260" s="196" t="s">
        <v>447</v>
      </c>
      <c r="E260" s="197"/>
      <c r="F260" s="197"/>
      <c r="G260" s="204"/>
      <c r="H260" s="622"/>
      <c r="I260" s="193"/>
      <c r="J260" s="645"/>
      <c r="K260" s="193"/>
      <c r="L260" s="13"/>
      <c r="N260" s="16"/>
      <c r="O260" s="351"/>
      <c r="P260" s="389"/>
      <c r="Q260" s="351"/>
      <c r="R260" s="12"/>
      <c r="S260" s="12"/>
      <c r="T260" s="16"/>
    </row>
    <row r="261" spans="1:22" ht="15">
      <c r="A261" s="27">
        <v>2</v>
      </c>
      <c r="B261" s="161"/>
      <c r="C261" s="118"/>
      <c r="D261" s="107" t="s">
        <v>111</v>
      </c>
      <c r="E261" s="108"/>
      <c r="F261" s="107" t="s">
        <v>434</v>
      </c>
      <c r="G261" s="200"/>
      <c r="H261" s="308">
        <v>14237</v>
      </c>
      <c r="I261" s="306">
        <f>H261*1.18</f>
        <v>16799.66</v>
      </c>
      <c r="J261" s="646">
        <v>0.71</v>
      </c>
      <c r="K261" s="114">
        <v>1.46</v>
      </c>
      <c r="L261" s="13"/>
      <c r="N261" s="16">
        <f t="shared" si="54"/>
        <v>0</v>
      </c>
      <c r="O261" s="351">
        <f>N261*1.05</f>
        <v>0</v>
      </c>
      <c r="P261" s="308">
        <v>10112</v>
      </c>
      <c r="Q261" s="351">
        <f t="shared" si="55"/>
        <v>11932.16</v>
      </c>
      <c r="R261" s="12"/>
      <c r="S261" s="12"/>
      <c r="T261" s="16"/>
    </row>
    <row r="262" spans="1:22" ht="15.75" thickBot="1">
      <c r="A262" s="19">
        <v>3</v>
      </c>
      <c r="B262" s="158"/>
      <c r="C262" s="53"/>
      <c r="D262" s="111" t="s">
        <v>112</v>
      </c>
      <c r="E262" s="419"/>
      <c r="F262" s="111" t="s">
        <v>435</v>
      </c>
      <c r="G262" s="205"/>
      <c r="H262" s="310">
        <v>11430</v>
      </c>
      <c r="I262" s="314">
        <f>H262*1.18</f>
        <v>13487.4</v>
      </c>
      <c r="J262" s="226">
        <v>0.56999999999999995</v>
      </c>
      <c r="K262" s="106">
        <v>1.37</v>
      </c>
      <c r="L262" s="13"/>
      <c r="N262" s="16">
        <f t="shared" si="54"/>
        <v>0</v>
      </c>
      <c r="O262" s="351">
        <f>N262*1.05</f>
        <v>0</v>
      </c>
      <c r="P262" s="310">
        <v>8116</v>
      </c>
      <c r="Q262" s="351">
        <f t="shared" si="55"/>
        <v>9576.8799999999992</v>
      </c>
      <c r="R262" s="12"/>
      <c r="S262" s="12"/>
      <c r="T262" s="16"/>
    </row>
    <row r="263" spans="1:22" ht="16.5" thickBot="1">
      <c r="A263" s="89"/>
      <c r="B263" s="161"/>
      <c r="C263" s="157"/>
      <c r="D263" s="196" t="s">
        <v>425</v>
      </c>
      <c r="E263" s="197"/>
      <c r="F263" s="197"/>
      <c r="G263" s="204"/>
      <c r="H263" s="623"/>
      <c r="I263" s="193"/>
      <c r="J263" s="645"/>
      <c r="K263" s="193"/>
      <c r="L263" s="13"/>
      <c r="N263" s="16"/>
      <c r="O263" s="351"/>
      <c r="P263" s="389"/>
      <c r="Q263" s="351"/>
      <c r="R263" s="12"/>
      <c r="S263" s="12"/>
      <c r="T263" s="16"/>
    </row>
    <row r="264" spans="1:22" ht="15">
      <c r="A264" s="27">
        <v>4</v>
      </c>
      <c r="B264" s="52"/>
      <c r="C264" s="118"/>
      <c r="D264" s="500" t="s">
        <v>426</v>
      </c>
      <c r="E264" s="1"/>
      <c r="F264" s="613" t="s">
        <v>436</v>
      </c>
      <c r="G264" s="2"/>
      <c r="H264" s="704">
        <v>5931</v>
      </c>
      <c r="I264" s="306">
        <f>H264*1.18</f>
        <v>6998.58</v>
      </c>
      <c r="J264" s="647">
        <v>0.28000000000000003</v>
      </c>
      <c r="K264" s="682">
        <v>0.7</v>
      </c>
      <c r="L264" s="13"/>
      <c r="N264" s="16"/>
      <c r="O264" s="351"/>
      <c r="P264" s="389"/>
      <c r="Q264" s="351"/>
      <c r="R264" s="12"/>
      <c r="S264" s="12"/>
      <c r="T264" s="16"/>
    </row>
    <row r="265" spans="1:22" ht="15">
      <c r="A265" s="103"/>
      <c r="B265" s="192"/>
      <c r="C265" s="164"/>
      <c r="D265" s="614"/>
      <c r="E265" s="615"/>
      <c r="F265" s="616"/>
      <c r="G265" s="616"/>
      <c r="H265" s="624"/>
      <c r="I265" s="113"/>
      <c r="J265" s="648"/>
      <c r="K265" s="624"/>
      <c r="L265" s="13"/>
      <c r="N265" s="16"/>
      <c r="O265" s="351"/>
      <c r="P265" s="389"/>
      <c r="Q265" s="351"/>
      <c r="R265" s="12"/>
      <c r="S265" s="12"/>
      <c r="T265" s="16"/>
    </row>
    <row r="266" spans="1:22" ht="15">
      <c r="A266" s="27"/>
      <c r="B266" s="143"/>
      <c r="C266" s="163"/>
      <c r="D266" s="230" t="s">
        <v>427</v>
      </c>
      <c r="E266" s="617"/>
      <c r="F266" s="618"/>
      <c r="G266" s="618"/>
      <c r="H266" s="625"/>
      <c r="I266" s="92"/>
      <c r="J266" s="649"/>
      <c r="K266" s="625"/>
      <c r="L266" s="13"/>
      <c r="N266" s="16"/>
      <c r="O266" s="351"/>
      <c r="P266" s="389"/>
      <c r="Q266" s="351"/>
      <c r="R266" s="12"/>
      <c r="S266" s="12"/>
      <c r="T266" s="16"/>
    </row>
    <row r="267" spans="1:22" ht="15">
      <c r="A267" s="89"/>
      <c r="B267" s="156"/>
      <c r="C267" s="157"/>
      <c r="D267" s="107"/>
      <c r="E267" s="108"/>
      <c r="F267" s="200"/>
      <c r="G267" s="200"/>
      <c r="H267" s="626"/>
      <c r="I267" s="114"/>
      <c r="J267" s="506"/>
      <c r="K267" s="114"/>
      <c r="L267" s="13"/>
      <c r="N267" s="16"/>
      <c r="O267" s="351"/>
      <c r="P267" s="389"/>
      <c r="Q267" s="351"/>
      <c r="R267" s="12"/>
      <c r="S267" s="12"/>
      <c r="T267" s="16"/>
    </row>
    <row r="268" spans="1:22" ht="15.75" thickBot="1">
      <c r="A268" s="19"/>
      <c r="B268" s="158"/>
      <c r="C268" s="159"/>
      <c r="D268" s="111"/>
      <c r="E268" s="419"/>
      <c r="F268" s="205"/>
      <c r="G268" s="205"/>
      <c r="H268" s="206"/>
      <c r="I268" s="106"/>
      <c r="J268" s="32"/>
      <c r="K268" s="106"/>
      <c r="L268" s="13"/>
      <c r="N268" s="16"/>
      <c r="O268" s="351"/>
      <c r="P268" s="389"/>
      <c r="Q268" s="351"/>
      <c r="R268" s="12"/>
      <c r="S268" s="12"/>
      <c r="T268" s="16"/>
    </row>
    <row r="269" spans="1:22" ht="18.75" customHeight="1" thickBot="1">
      <c r="A269" s="89"/>
      <c r="B269" s="161"/>
      <c r="C269" s="157"/>
      <c r="D269" s="413" t="s">
        <v>191</v>
      </c>
      <c r="E269" s="414"/>
      <c r="F269" s="414"/>
      <c r="G269" s="415"/>
      <c r="H269" s="389"/>
      <c r="I269" s="93"/>
      <c r="J269" s="228"/>
      <c r="K269" s="93"/>
      <c r="L269" s="115"/>
      <c r="N269" s="12"/>
      <c r="O269" s="12"/>
      <c r="P269" s="363"/>
      <c r="Q269" s="12"/>
      <c r="R269" s="12"/>
      <c r="S269" s="12"/>
      <c r="T269" s="12"/>
    </row>
    <row r="270" spans="1:22" ht="15">
      <c r="A270" s="27">
        <v>4</v>
      </c>
      <c r="B270" s="52"/>
      <c r="C270" s="118"/>
      <c r="D270" s="107" t="s">
        <v>114</v>
      </c>
      <c r="E270" s="108"/>
      <c r="F270" s="107" t="s">
        <v>430</v>
      </c>
      <c r="G270" s="108"/>
      <c r="H270" s="308">
        <v>1581</v>
      </c>
      <c r="I270" s="316">
        <f>H270*1.18</f>
        <v>1865.58</v>
      </c>
      <c r="J270" s="646">
        <v>7.1999999999999995E-2</v>
      </c>
      <c r="K270" s="114">
        <v>0.17</v>
      </c>
      <c r="L270" s="368">
        <v>0.05</v>
      </c>
      <c r="N270" s="16">
        <f t="shared" ref="N270:N278" si="56">M270/1.18</f>
        <v>0</v>
      </c>
      <c r="O270" s="351">
        <f>N270*1.05</f>
        <v>0</v>
      </c>
      <c r="P270" s="308">
        <v>4917</v>
      </c>
      <c r="Q270" s="351">
        <f t="shared" ref="Q270:Q278" si="57">P270*1.18</f>
        <v>5802.0599999999995</v>
      </c>
      <c r="R270" s="12"/>
      <c r="S270" s="12"/>
      <c r="T270" s="12"/>
    </row>
    <row r="271" spans="1:22" ht="15.75" thickBot="1">
      <c r="A271" s="103">
        <v>5</v>
      </c>
      <c r="B271" s="192"/>
      <c r="C271" s="164"/>
      <c r="D271" s="110" t="s">
        <v>113</v>
      </c>
      <c r="E271" s="195"/>
      <c r="F271" s="110" t="s">
        <v>431</v>
      </c>
      <c r="G271" s="195"/>
      <c r="H271" s="387">
        <v>1319</v>
      </c>
      <c r="I271" s="299">
        <f>H271*1.18</f>
        <v>1556.4199999999998</v>
      </c>
      <c r="J271" s="650">
        <v>0.06</v>
      </c>
      <c r="K271" s="113">
        <v>0.14000000000000001</v>
      </c>
      <c r="L271" s="115"/>
      <c r="N271" s="16">
        <f t="shared" si="56"/>
        <v>0</v>
      </c>
      <c r="O271" s="351">
        <f t="shared" ref="O271:O275" si="58">N271*1.05</f>
        <v>0</v>
      </c>
      <c r="P271" s="379">
        <v>5206</v>
      </c>
      <c r="Q271" s="351">
        <f t="shared" si="57"/>
        <v>6143.08</v>
      </c>
      <c r="R271" s="12"/>
      <c r="S271" s="12"/>
      <c r="T271" s="12"/>
    </row>
    <row r="272" spans="1:22" ht="15.75" thickBot="1">
      <c r="A272" s="17"/>
      <c r="B272" s="131"/>
      <c r="C272" s="131"/>
      <c r="D272" s="641" t="s">
        <v>219</v>
      </c>
      <c r="E272" s="642"/>
      <c r="F272" s="642"/>
      <c r="G272" s="643"/>
      <c r="H272" s="307"/>
      <c r="I272" s="191"/>
      <c r="J272" s="570"/>
      <c r="K272" s="191"/>
      <c r="L272" s="115"/>
      <c r="N272" s="16">
        <f t="shared" si="56"/>
        <v>0</v>
      </c>
      <c r="O272" s="351">
        <f t="shared" si="58"/>
        <v>0</v>
      </c>
      <c r="P272" s="379">
        <v>6978</v>
      </c>
      <c r="Q272" s="351">
        <f t="shared" si="57"/>
        <v>8234.0399999999991</v>
      </c>
      <c r="R272" s="12"/>
      <c r="S272" s="12"/>
      <c r="T272" s="12"/>
    </row>
    <row r="273" spans="1:20" ht="15">
      <c r="A273" s="41">
        <v>10</v>
      </c>
      <c r="B273" s="141"/>
      <c r="C273" s="418"/>
      <c r="D273" s="731" t="s">
        <v>220</v>
      </c>
      <c r="E273" s="732"/>
      <c r="F273" s="639" t="s">
        <v>429</v>
      </c>
      <c r="G273" s="640"/>
      <c r="H273" s="593">
        <v>6560</v>
      </c>
      <c r="I273" s="313">
        <f>H273*1.18</f>
        <v>7740.7999999999993</v>
      </c>
      <c r="J273" s="231">
        <v>0.3</v>
      </c>
      <c r="K273" s="91">
        <v>0.72</v>
      </c>
      <c r="L273" s="115"/>
      <c r="N273" s="16"/>
      <c r="O273" s="351"/>
      <c r="P273" s="387"/>
      <c r="Q273" s="351"/>
      <c r="R273" s="12"/>
      <c r="S273" s="12"/>
      <c r="T273" s="12"/>
    </row>
    <row r="274" spans="1:20" ht="19.5" thickBot="1">
      <c r="A274" s="19">
        <v>11</v>
      </c>
      <c r="B274" s="158"/>
      <c r="C274" s="159"/>
      <c r="D274" s="733" t="s">
        <v>221</v>
      </c>
      <c r="E274" s="734"/>
      <c r="F274" s="111"/>
      <c r="G274" s="419"/>
      <c r="H274" s="658">
        <v>7994</v>
      </c>
      <c r="I274" s="222">
        <f t="shared" ref="I274:I275" si="59">H274*1.18</f>
        <v>9432.92</v>
      </c>
      <c r="J274" s="226">
        <v>0.27</v>
      </c>
      <c r="K274" s="106">
        <v>0.65</v>
      </c>
      <c r="L274" s="115"/>
      <c r="N274" s="16"/>
      <c r="O274" s="351"/>
      <c r="P274" s="389"/>
      <c r="Q274" s="351"/>
      <c r="R274" s="12"/>
      <c r="S274" s="12"/>
      <c r="T274" s="12"/>
    </row>
    <row r="275" spans="1:20" ht="15.75" thickBot="1">
      <c r="A275" s="14">
        <v>12</v>
      </c>
      <c r="B275" s="132"/>
      <c r="C275" s="132"/>
      <c r="D275" s="735" t="s">
        <v>222</v>
      </c>
      <c r="E275" s="728"/>
      <c r="F275" s="619"/>
      <c r="G275" s="644"/>
      <c r="H275" s="77">
        <v>6640</v>
      </c>
      <c r="I275" s="306">
        <f t="shared" si="59"/>
        <v>7835.2</v>
      </c>
      <c r="J275" s="228">
        <v>0.3</v>
      </c>
      <c r="K275" s="93">
        <v>0.72</v>
      </c>
      <c r="L275" s="115"/>
      <c r="N275" s="16">
        <f t="shared" si="56"/>
        <v>0</v>
      </c>
      <c r="O275" s="351">
        <f t="shared" si="58"/>
        <v>0</v>
      </c>
      <c r="P275" s="309">
        <v>5245</v>
      </c>
      <c r="Q275" s="351">
        <f t="shared" si="57"/>
        <v>6189.0999999999995</v>
      </c>
      <c r="R275" s="12"/>
      <c r="S275" s="12"/>
      <c r="T275" s="12"/>
    </row>
    <row r="276" spans="1:20" ht="15.75" thickBot="1">
      <c r="A276" s="105"/>
      <c r="B276" s="88"/>
      <c r="C276" s="475"/>
      <c r="D276" s="88" t="s">
        <v>387</v>
      </c>
      <c r="E276" s="23"/>
      <c r="F276" s="736" t="s">
        <v>428</v>
      </c>
      <c r="G276" s="728"/>
      <c r="H276" s="392">
        <v>6295</v>
      </c>
      <c r="I276" s="315">
        <f>H276*1.18</f>
        <v>7428.0999999999995</v>
      </c>
      <c r="J276" s="547">
        <v>0.27</v>
      </c>
      <c r="K276" s="14">
        <v>0.65</v>
      </c>
      <c r="L276" s="115"/>
      <c r="N276" s="16"/>
      <c r="O276" s="351"/>
      <c r="P276" s="389"/>
      <c r="Q276" s="351"/>
      <c r="R276" s="12"/>
      <c r="S276" s="12"/>
      <c r="T276" s="12"/>
    </row>
    <row r="277" spans="1:20" ht="20.25" thickBot="1">
      <c r="A277" s="431"/>
      <c r="B277" s="168"/>
      <c r="C277" s="168"/>
      <c r="D277" s="186"/>
      <c r="E277" s="186"/>
      <c r="F277" s="470" t="s">
        <v>156</v>
      </c>
      <c r="G277" s="470"/>
      <c r="H277" s="470"/>
      <c r="I277" s="112"/>
      <c r="J277" s="168"/>
      <c r="K277" s="133"/>
      <c r="L277" s="115"/>
      <c r="N277" s="16"/>
      <c r="O277" s="351"/>
      <c r="P277" s="363"/>
      <c r="Q277" s="351"/>
      <c r="R277" s="12"/>
      <c r="S277" s="12"/>
      <c r="T277" s="12"/>
    </row>
    <row r="278" spans="1:20" ht="15.75" thickBot="1">
      <c r="A278" s="323">
        <v>1</v>
      </c>
      <c r="B278" s="320"/>
      <c r="C278" s="320"/>
      <c r="D278" s="724" t="s">
        <v>157</v>
      </c>
      <c r="E278" s="751"/>
      <c r="F278" s="633" t="s">
        <v>432</v>
      </c>
      <c r="G278" s="634"/>
      <c r="H278" s="391">
        <v>8841</v>
      </c>
      <c r="I278" s="366">
        <f>H278*1.18</f>
        <v>10432.379999999999</v>
      </c>
      <c r="J278" s="635">
        <v>0.6</v>
      </c>
      <c r="K278" s="620">
        <v>1.4</v>
      </c>
      <c r="L278" s="368">
        <v>0.05</v>
      </c>
      <c r="N278" s="16">
        <f t="shared" si="56"/>
        <v>0</v>
      </c>
      <c r="O278" s="351">
        <f>N278*1.05</f>
        <v>0</v>
      </c>
      <c r="P278" s="388">
        <v>14238</v>
      </c>
      <c r="Q278" s="351">
        <f t="shared" si="57"/>
        <v>16800.84</v>
      </c>
      <c r="R278" s="368">
        <v>0.05</v>
      </c>
      <c r="S278" s="12"/>
      <c r="T278" s="12"/>
    </row>
    <row r="279" spans="1:20" ht="15">
      <c r="A279" s="21"/>
      <c r="B279" s="151"/>
      <c r="C279" s="151"/>
      <c r="D279" s="729"/>
      <c r="E279" s="730"/>
      <c r="F279" s="628"/>
      <c r="G279" s="629"/>
      <c r="H279" s="379"/>
      <c r="I279" s="221"/>
      <c r="J279" s="31"/>
      <c r="K279" s="630"/>
      <c r="L279" s="368"/>
      <c r="N279" s="16"/>
      <c r="O279" s="351"/>
      <c r="P279" s="432"/>
      <c r="Q279" s="351"/>
      <c r="R279" s="368"/>
      <c r="S279" s="12"/>
      <c r="T279" s="12"/>
    </row>
    <row r="280" spans="1:20" ht="15">
      <c r="A280" s="312"/>
      <c r="B280" s="25"/>
      <c r="C280" s="25"/>
      <c r="D280" s="729"/>
      <c r="E280" s="730"/>
      <c r="F280" s="631"/>
      <c r="G280" s="632"/>
      <c r="H280" s="389"/>
      <c r="I280" s="316"/>
      <c r="J280" s="572"/>
      <c r="K280" s="627"/>
      <c r="L280" s="368"/>
      <c r="N280" s="16"/>
      <c r="O280" s="351"/>
      <c r="P280" s="432"/>
      <c r="Q280" s="351"/>
      <c r="R280" s="368"/>
      <c r="S280" s="12"/>
      <c r="T280" s="12"/>
    </row>
    <row r="281" spans="1:20" ht="15.75" thickBot="1">
      <c r="A281" s="22"/>
      <c r="B281" s="153"/>
      <c r="C281" s="153"/>
      <c r="D281" s="729"/>
      <c r="E281" s="730"/>
      <c r="F281" s="636"/>
      <c r="G281" s="637"/>
      <c r="H281" s="310"/>
      <c r="I281" s="314"/>
      <c r="J281" s="32"/>
      <c r="K281" s="577"/>
      <c r="L281" s="368"/>
      <c r="N281" s="16"/>
      <c r="O281" s="351"/>
      <c r="P281" s="432"/>
      <c r="Q281" s="351"/>
      <c r="R281" s="368"/>
      <c r="S281" s="12"/>
      <c r="T281" s="12"/>
    </row>
    <row r="282" spans="1:20" ht="17.25" customHeight="1" thickBot="1">
      <c r="A282" s="847" t="s">
        <v>245</v>
      </c>
      <c r="B282" s="748"/>
      <c r="C282" s="748"/>
      <c r="D282" s="748"/>
      <c r="E282" s="748"/>
      <c r="F282" s="748"/>
      <c r="G282" s="748"/>
      <c r="H282" s="780"/>
      <c r="I282" s="780"/>
      <c r="J282" s="780"/>
      <c r="K282" s="848"/>
      <c r="L282" s="115"/>
      <c r="N282" s="12"/>
      <c r="O282" s="12"/>
      <c r="P282" s="390"/>
      <c r="Q282" s="12"/>
      <c r="R282" s="12"/>
      <c r="S282" s="12"/>
      <c r="T282" s="12"/>
    </row>
    <row r="283" spans="1:20" ht="15">
      <c r="A283" s="434">
        <v>1</v>
      </c>
      <c r="B283" s="839"/>
      <c r="C283" s="840"/>
      <c r="D283" s="724" t="s">
        <v>87</v>
      </c>
      <c r="E283" s="837"/>
      <c r="F283" s="726" t="s">
        <v>88</v>
      </c>
      <c r="G283" s="750"/>
      <c r="H283" s="705">
        <v>5581</v>
      </c>
      <c r="I283" s="366">
        <f t="shared" ref="I283:I288" si="60">ROUND(H283*1.18,2)</f>
        <v>6585.58</v>
      </c>
      <c r="J283" s="231">
        <v>0.192</v>
      </c>
      <c r="K283" s="507">
        <v>0.46</v>
      </c>
      <c r="L283" s="368">
        <v>0.05</v>
      </c>
      <c r="N283" s="16">
        <f>M283/1.18</f>
        <v>0</v>
      </c>
      <c r="O283" s="351">
        <f>N283*1.05</f>
        <v>0</v>
      </c>
      <c r="P283" s="391">
        <v>2987</v>
      </c>
      <c r="Q283" s="351">
        <f t="shared" ref="Q283" si="61">P283*1.18</f>
        <v>3524.66</v>
      </c>
      <c r="R283" s="368">
        <v>0.05</v>
      </c>
      <c r="S283" s="12"/>
      <c r="T283" s="12"/>
    </row>
    <row r="284" spans="1:20" ht="15">
      <c r="A284" s="435">
        <v>2</v>
      </c>
      <c r="B284" s="841"/>
      <c r="C284" s="842"/>
      <c r="D284" s="729" t="s">
        <v>375</v>
      </c>
      <c r="E284" s="779"/>
      <c r="F284" s="958" t="s">
        <v>374</v>
      </c>
      <c r="G284" s="912"/>
      <c r="H284" s="706">
        <v>6087</v>
      </c>
      <c r="I284" s="92">
        <f t="shared" si="60"/>
        <v>7182.66</v>
      </c>
      <c r="J284" s="597">
        <v>0.20300000000000001</v>
      </c>
      <c r="K284" s="598">
        <v>0.51</v>
      </c>
      <c r="L284" s="115"/>
      <c r="N284" s="12"/>
      <c r="O284" s="12"/>
      <c r="P284" s="394"/>
      <c r="Q284" s="12"/>
      <c r="R284" s="12"/>
      <c r="S284" s="12"/>
      <c r="T284" s="12"/>
    </row>
    <row r="285" spans="1:20" ht="15">
      <c r="A285" s="436">
        <v>3</v>
      </c>
      <c r="B285" s="841"/>
      <c r="C285" s="842"/>
      <c r="D285" s="729" t="s">
        <v>279</v>
      </c>
      <c r="E285" s="779"/>
      <c r="F285" s="835" t="s">
        <v>378</v>
      </c>
      <c r="G285" s="836"/>
      <c r="H285" s="710">
        <v>7327</v>
      </c>
      <c r="I285" s="92">
        <f t="shared" si="60"/>
        <v>8645.86</v>
      </c>
      <c r="J285" s="569">
        <v>0.27</v>
      </c>
      <c r="K285" s="508">
        <v>0.68</v>
      </c>
      <c r="L285" s="115"/>
      <c r="N285" s="12"/>
      <c r="O285" s="12"/>
      <c r="P285" s="384"/>
      <c r="Q285" s="12"/>
      <c r="R285" s="12"/>
      <c r="S285" s="12"/>
      <c r="T285" s="12"/>
    </row>
    <row r="286" spans="1:20" ht="15.75" thickBot="1">
      <c r="A286" s="437">
        <v>4</v>
      </c>
      <c r="B286" s="843"/>
      <c r="C286" s="844"/>
      <c r="D286" s="718" t="s">
        <v>89</v>
      </c>
      <c r="E286" s="737"/>
      <c r="F286" s="738" t="s">
        <v>379</v>
      </c>
      <c r="G286" s="739"/>
      <c r="H286" s="707">
        <v>2792</v>
      </c>
      <c r="I286" s="106">
        <f t="shared" si="60"/>
        <v>3294.56</v>
      </c>
      <c r="J286" s="226">
        <v>0.13</v>
      </c>
      <c r="K286" s="509">
        <v>0.312</v>
      </c>
      <c r="L286" s="115"/>
      <c r="P286" s="393"/>
      <c r="T286" s="12"/>
    </row>
    <row r="287" spans="1:20" ht="15.75" thickBot="1">
      <c r="A287" s="438">
        <v>5</v>
      </c>
      <c r="B287" s="720" t="s">
        <v>423</v>
      </c>
      <c r="C287" s="721"/>
      <c r="D287" s="724" t="s">
        <v>422</v>
      </c>
      <c r="E287" s="725"/>
      <c r="F287" s="726" t="s">
        <v>424</v>
      </c>
      <c r="G287" s="725"/>
      <c r="H287" s="708">
        <v>2380</v>
      </c>
      <c r="I287" s="366">
        <f t="shared" si="60"/>
        <v>2808.4</v>
      </c>
      <c r="J287" s="597"/>
      <c r="K287" s="598"/>
      <c r="L287" s="115"/>
      <c r="P287" s="393"/>
      <c r="T287" s="12"/>
    </row>
    <row r="288" spans="1:20" ht="15" customHeight="1">
      <c r="A288" s="677">
        <v>6</v>
      </c>
      <c r="B288" s="722"/>
      <c r="C288" s="723"/>
      <c r="D288" s="788" t="s">
        <v>373</v>
      </c>
      <c r="E288" s="790"/>
      <c r="F288" s="845" t="s">
        <v>374</v>
      </c>
      <c r="G288" s="846"/>
      <c r="H288" s="709">
        <v>6119</v>
      </c>
      <c r="I288" s="313">
        <f t="shared" si="60"/>
        <v>7220.42</v>
      </c>
      <c r="J288" s="231">
        <v>0.20300000000000001</v>
      </c>
      <c r="K288" s="507">
        <v>0.51</v>
      </c>
      <c r="L288" s="115"/>
      <c r="T288" s="12"/>
    </row>
    <row r="289" spans="1:20" ht="21" customHeight="1" thickBot="1">
      <c r="A289" s="439">
        <v>7</v>
      </c>
      <c r="B289" s="752"/>
      <c r="C289" s="838"/>
      <c r="D289" s="740" t="s">
        <v>377</v>
      </c>
      <c r="E289" s="741"/>
      <c r="F289" s="742" t="s">
        <v>378</v>
      </c>
      <c r="G289" s="743"/>
      <c r="H289" s="676">
        <v>7700</v>
      </c>
      <c r="I289" s="222">
        <f t="shared" ref="I289" si="62">ROUND(H289*1.18,2)</f>
        <v>9086</v>
      </c>
      <c r="J289" s="228">
        <v>0.27</v>
      </c>
      <c r="K289" s="600">
        <v>0.68</v>
      </c>
      <c r="L289" s="115"/>
      <c r="T289" s="12"/>
    </row>
    <row r="290" spans="1:20" ht="20.25" thickBot="1">
      <c r="A290" s="746" t="s">
        <v>141</v>
      </c>
      <c r="B290" s="748"/>
      <c r="C290" s="748"/>
      <c r="D290" s="748"/>
      <c r="E290" s="748"/>
      <c r="F290" s="748"/>
      <c r="G290" s="748"/>
      <c r="H290" s="748"/>
      <c r="I290" s="748"/>
      <c r="J290" s="748"/>
      <c r="K290" s="749"/>
    </row>
    <row r="291" spans="1:20" ht="15.75" thickBot="1">
      <c r="A291" s="441">
        <v>1</v>
      </c>
      <c r="B291" s="456"/>
      <c r="C291" s="457"/>
      <c r="D291" s="474" t="s">
        <v>142</v>
      </c>
      <c r="E291" s="638"/>
      <c r="F291" s="727" t="s">
        <v>143</v>
      </c>
      <c r="G291" s="728"/>
      <c r="H291" s="448">
        <v>17796</v>
      </c>
      <c r="I291" s="315">
        <f>ROUND(H291*1.18,2)</f>
        <v>20999.279999999999</v>
      </c>
      <c r="J291" s="94">
        <v>1.06</v>
      </c>
      <c r="K291" s="193">
        <v>2.5249999999999999</v>
      </c>
    </row>
    <row r="292" spans="1:20" ht="15">
      <c r="A292" s="443"/>
      <c r="B292" s="458"/>
      <c r="C292" s="459"/>
      <c r="D292" s="482"/>
      <c r="E292" s="457"/>
      <c r="F292" s="446"/>
      <c r="G292" s="457"/>
      <c r="H292" s="505"/>
      <c r="I292" s="601"/>
      <c r="J292" s="449"/>
      <c r="K292" s="449"/>
    </row>
    <row r="293" spans="1:20" ht="15">
      <c r="A293" s="442"/>
      <c r="B293" s="458"/>
      <c r="C293" s="459"/>
      <c r="D293" s="477"/>
      <c r="E293" s="445"/>
      <c r="F293" s="447"/>
      <c r="G293" s="445"/>
      <c r="H293" s="444"/>
      <c r="I293" s="601"/>
      <c r="J293" s="450"/>
      <c r="K293" s="450"/>
    </row>
    <row r="294" spans="1:20" ht="15.75" thickBot="1">
      <c r="A294" s="443"/>
      <c r="B294" s="458"/>
      <c r="C294" s="459"/>
      <c r="D294" s="490"/>
      <c r="E294" s="459"/>
      <c r="F294" s="458"/>
      <c r="G294" s="459"/>
      <c r="H294" s="483"/>
      <c r="I294" s="601"/>
      <c r="J294" s="451"/>
      <c r="K294" s="451"/>
    </row>
    <row r="295" spans="1:20" ht="20.25" thickBot="1">
      <c r="A295" s="746" t="s">
        <v>180</v>
      </c>
      <c r="B295" s="849"/>
      <c r="C295" s="849"/>
      <c r="D295" s="849"/>
      <c r="E295" s="849"/>
      <c r="F295" s="849"/>
      <c r="G295" s="849"/>
      <c r="H295" s="849"/>
      <c r="I295" s="849"/>
      <c r="J295" s="849"/>
      <c r="K295" s="832"/>
    </row>
    <row r="296" spans="1:20" ht="15.75" thickBot="1">
      <c r="A296" s="105">
        <v>1</v>
      </c>
      <c r="B296" s="452"/>
      <c r="C296" s="169"/>
      <c r="D296" s="474" t="s">
        <v>184</v>
      </c>
      <c r="E296" s="479"/>
      <c r="F296" s="831" t="s">
        <v>185</v>
      </c>
      <c r="G296" s="832"/>
      <c r="H296" s="388">
        <v>4153</v>
      </c>
      <c r="I296" s="315">
        <f>H296*1.18</f>
        <v>4900.54</v>
      </c>
      <c r="J296" s="94">
        <v>0.14599999999999999</v>
      </c>
      <c r="K296" s="193">
        <v>0.35</v>
      </c>
    </row>
    <row r="297" spans="1:20" ht="15">
      <c r="A297" s="162"/>
      <c r="B297" s="52"/>
      <c r="C297" s="118"/>
      <c r="D297" s="480"/>
      <c r="E297" s="481"/>
      <c r="F297" s="480"/>
      <c r="G297" s="481"/>
      <c r="H297" s="166"/>
      <c r="I297" s="104"/>
      <c r="J297" s="89"/>
      <c r="K297" s="114"/>
    </row>
    <row r="298" spans="1:20" ht="15">
      <c r="A298" s="155"/>
      <c r="B298" s="52"/>
      <c r="C298" s="118"/>
      <c r="D298" s="477"/>
      <c r="E298" s="478"/>
      <c r="F298" s="477"/>
      <c r="G298" s="478"/>
      <c r="H298" s="149"/>
      <c r="I298" s="104"/>
      <c r="J298" s="89"/>
      <c r="K298" s="114"/>
    </row>
    <row r="299" spans="1:20" ht="15">
      <c r="A299" s="165"/>
      <c r="B299" s="117"/>
      <c r="C299" s="118"/>
      <c r="D299" s="477"/>
      <c r="E299" s="478"/>
      <c r="F299" s="477"/>
      <c r="G299" s="478"/>
      <c r="H299" s="150"/>
      <c r="I299" s="104"/>
      <c r="J299" s="103"/>
      <c r="K299" s="113"/>
    </row>
    <row r="300" spans="1:20" ht="15.75" thickBot="1">
      <c r="A300" s="160"/>
      <c r="B300" s="119"/>
      <c r="C300" s="53"/>
      <c r="D300" s="461"/>
      <c r="E300" s="462"/>
      <c r="F300" s="461"/>
      <c r="G300" s="462"/>
      <c r="H300" s="154"/>
      <c r="I300" s="433"/>
      <c r="J300" s="19"/>
      <c r="K300" s="106"/>
    </row>
    <row r="301" spans="1:20" ht="15">
      <c r="A301" s="115"/>
      <c r="B301" s="115" t="s">
        <v>196</v>
      </c>
      <c r="C301" s="115"/>
      <c r="D301" s="115"/>
      <c r="E301" s="115"/>
      <c r="F301" s="115"/>
      <c r="G301" s="115"/>
      <c r="H301" s="115"/>
      <c r="I301" s="115" t="s">
        <v>162</v>
      </c>
      <c r="J301" s="115"/>
      <c r="K301" s="115"/>
    </row>
  </sheetData>
  <mergeCells count="361">
    <mergeCell ref="D118:E118"/>
    <mergeCell ref="F118:G118"/>
    <mergeCell ref="D284:E284"/>
    <mergeCell ref="F284:G28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F119:G119"/>
    <mergeCell ref="F125:G125"/>
    <mergeCell ref="F126:G126"/>
    <mergeCell ref="F127:G127"/>
    <mergeCell ref="B123:K123"/>
    <mergeCell ref="D119:E119"/>
    <mergeCell ref="D122:E122"/>
    <mergeCell ref="F121:G121"/>
    <mergeCell ref="F122:G122"/>
    <mergeCell ref="F124:G124"/>
    <mergeCell ref="F136:G136"/>
    <mergeCell ref="F128:G128"/>
    <mergeCell ref="D79:E79"/>
    <mergeCell ref="D80:E80"/>
    <mergeCell ref="D69:E69"/>
    <mergeCell ref="D121:E121"/>
    <mergeCell ref="D124:E124"/>
    <mergeCell ref="D93:E93"/>
    <mergeCell ref="D95:E95"/>
    <mergeCell ref="F86:G86"/>
    <mergeCell ref="D94:E94"/>
    <mergeCell ref="F88:G88"/>
    <mergeCell ref="F89:G89"/>
    <mergeCell ref="D87:E87"/>
    <mergeCell ref="D88:E88"/>
    <mergeCell ref="D89:E89"/>
    <mergeCell ref="A90:K90"/>
    <mergeCell ref="D92:E92"/>
    <mergeCell ref="F87:G87"/>
    <mergeCell ref="F92:G92"/>
    <mergeCell ref="F93:G93"/>
    <mergeCell ref="D86:E86"/>
    <mergeCell ref="D97:E97"/>
    <mergeCell ref="D100:E100"/>
    <mergeCell ref="D101:E101"/>
    <mergeCell ref="F79:G79"/>
    <mergeCell ref="F80:G80"/>
    <mergeCell ref="D68:E68"/>
    <mergeCell ref="F64:G64"/>
    <mergeCell ref="A62:K62"/>
    <mergeCell ref="F81:G81"/>
    <mergeCell ref="D84:E84"/>
    <mergeCell ref="D85:E85"/>
    <mergeCell ref="F82:G82"/>
    <mergeCell ref="F83:G83"/>
    <mergeCell ref="D82:E82"/>
    <mergeCell ref="D83:E83"/>
    <mergeCell ref="F73:G73"/>
    <mergeCell ref="F74:G74"/>
    <mergeCell ref="F75:G75"/>
    <mergeCell ref="F84:G84"/>
    <mergeCell ref="F85:G85"/>
    <mergeCell ref="D81:E81"/>
    <mergeCell ref="F76:G76"/>
    <mergeCell ref="F77:G77"/>
    <mergeCell ref="F78:G78"/>
    <mergeCell ref="D75:E75"/>
    <mergeCell ref="F72:G72"/>
    <mergeCell ref="D78:E78"/>
    <mergeCell ref="F70:G70"/>
    <mergeCell ref="F71:G71"/>
    <mergeCell ref="D76:E76"/>
    <mergeCell ref="D77:E77"/>
    <mergeCell ref="D70:E70"/>
    <mergeCell ref="D71:E71"/>
    <mergeCell ref="D72:E72"/>
    <mergeCell ref="D73:E73"/>
    <mergeCell ref="D74:E74"/>
    <mergeCell ref="D67:E67"/>
    <mergeCell ref="F69:G69"/>
    <mergeCell ref="F67:G67"/>
    <mergeCell ref="F68:G68"/>
    <mergeCell ref="D66:E66"/>
    <mergeCell ref="F65:G65"/>
    <mergeCell ref="F66:G66"/>
    <mergeCell ref="K52:K53"/>
    <mergeCell ref="K50:K51"/>
    <mergeCell ref="H50:H51"/>
    <mergeCell ref="D63:E63"/>
    <mergeCell ref="D64:E64"/>
    <mergeCell ref="F63:G63"/>
    <mergeCell ref="A60:I60"/>
    <mergeCell ref="A52:A53"/>
    <mergeCell ref="D65:E65"/>
    <mergeCell ref="J60:K60"/>
    <mergeCell ref="A54:I54"/>
    <mergeCell ref="J54:K54"/>
    <mergeCell ref="B57:G57"/>
    <mergeCell ref="A58:K58"/>
    <mergeCell ref="A59:K59"/>
    <mergeCell ref="D99:E99"/>
    <mergeCell ref="D105:E105"/>
    <mergeCell ref="D106:E106"/>
    <mergeCell ref="D107:E107"/>
    <mergeCell ref="D108:E108"/>
    <mergeCell ref="F108:G108"/>
    <mergeCell ref="D112:E112"/>
    <mergeCell ref="D102:E102"/>
    <mergeCell ref="F105:G105"/>
    <mergeCell ref="D109:E109"/>
    <mergeCell ref="F101:G101"/>
    <mergeCell ref="F102:G102"/>
    <mergeCell ref="D103:E103"/>
    <mergeCell ref="F103:G103"/>
    <mergeCell ref="F106:G106"/>
    <mergeCell ref="F109:G109"/>
    <mergeCell ref="D110:E110"/>
    <mergeCell ref="A111:K111"/>
    <mergeCell ref="D113:E113"/>
    <mergeCell ref="F112:G112"/>
    <mergeCell ref="F113:G113"/>
    <mergeCell ref="F114:G114"/>
    <mergeCell ref="F115:G115"/>
    <mergeCell ref="D117:E117"/>
    <mergeCell ref="D114:E114"/>
    <mergeCell ref="B116:K116"/>
    <mergeCell ref="D115:E115"/>
    <mergeCell ref="F117:G117"/>
    <mergeCell ref="F129:G129"/>
    <mergeCell ref="F130:G130"/>
    <mergeCell ref="F131:G131"/>
    <mergeCell ref="F137:G137"/>
    <mergeCell ref="D137:E137"/>
    <mergeCell ref="D138:E138"/>
    <mergeCell ref="F132:G132"/>
    <mergeCell ref="F133:G133"/>
    <mergeCell ref="F134:G134"/>
    <mergeCell ref="F135:G135"/>
    <mergeCell ref="F138:G138"/>
    <mergeCell ref="D133:E133"/>
    <mergeCell ref="D134:E134"/>
    <mergeCell ref="D135:E135"/>
    <mergeCell ref="D136:E136"/>
    <mergeCell ref="D143:E143"/>
    <mergeCell ref="D144:E144"/>
    <mergeCell ref="F140:G140"/>
    <mergeCell ref="F141:G141"/>
    <mergeCell ref="F142:G142"/>
    <mergeCell ref="F143:G143"/>
    <mergeCell ref="D140:E140"/>
    <mergeCell ref="D141:E141"/>
    <mergeCell ref="D142:E142"/>
    <mergeCell ref="D145:E145"/>
    <mergeCell ref="D146:E146"/>
    <mergeCell ref="D147:E147"/>
    <mergeCell ref="F144:G144"/>
    <mergeCell ref="F145:G145"/>
    <mergeCell ref="F146:G146"/>
    <mergeCell ref="F147:G147"/>
    <mergeCell ref="F148:G148"/>
    <mergeCell ref="F149:G149"/>
    <mergeCell ref="A151:K151"/>
    <mergeCell ref="D148:E148"/>
    <mergeCell ref="D149:E149"/>
    <mergeCell ref="D161:E161"/>
    <mergeCell ref="D154:E154"/>
    <mergeCell ref="D155:E155"/>
    <mergeCell ref="D156:E156"/>
    <mergeCell ref="D157:E157"/>
    <mergeCell ref="F157:G157"/>
    <mergeCell ref="D158:E158"/>
    <mergeCell ref="D159:E159"/>
    <mergeCell ref="D160:E160"/>
    <mergeCell ref="F160:G160"/>
    <mergeCell ref="F174:G174"/>
    <mergeCell ref="F176:G176"/>
    <mergeCell ref="F177:G177"/>
    <mergeCell ref="F178:G178"/>
    <mergeCell ref="F179:G179"/>
    <mergeCell ref="D174:E174"/>
    <mergeCell ref="D176:E176"/>
    <mergeCell ref="D152:E152"/>
    <mergeCell ref="D153:E153"/>
    <mergeCell ref="F152:G152"/>
    <mergeCell ref="F153:G153"/>
    <mergeCell ref="A169:K169"/>
    <mergeCell ref="F170:G170"/>
    <mergeCell ref="B170:C171"/>
    <mergeCell ref="F171:G171"/>
    <mergeCell ref="D192:E192"/>
    <mergeCell ref="D183:E183"/>
    <mergeCell ref="D184:E184"/>
    <mergeCell ref="D185:E185"/>
    <mergeCell ref="D186:E186"/>
    <mergeCell ref="D187:E187"/>
    <mergeCell ref="D189:E189"/>
    <mergeCell ref="D190:E190"/>
    <mergeCell ref="D177:E177"/>
    <mergeCell ref="D178:E178"/>
    <mergeCell ref="D179:E179"/>
    <mergeCell ref="A181:K181"/>
    <mergeCell ref="A180:K180"/>
    <mergeCell ref="D222:E222"/>
    <mergeCell ref="D223:E223"/>
    <mergeCell ref="F220:G220"/>
    <mergeCell ref="D217:E217"/>
    <mergeCell ref="D218:E218"/>
    <mergeCell ref="F217:G217"/>
    <mergeCell ref="F218:G218"/>
    <mergeCell ref="A182:K182"/>
    <mergeCell ref="D188:E188"/>
    <mergeCell ref="D193:E193"/>
    <mergeCell ref="D195:E195"/>
    <mergeCell ref="F189:G189"/>
    <mergeCell ref="F190:G190"/>
    <mergeCell ref="F191:G191"/>
    <mergeCell ref="F192:G192"/>
    <mergeCell ref="F193:G193"/>
    <mergeCell ref="F195:G195"/>
    <mergeCell ref="F187:G187"/>
    <mergeCell ref="F188:G188"/>
    <mergeCell ref="F183:G183"/>
    <mergeCell ref="F184:G184"/>
    <mergeCell ref="F185:G185"/>
    <mergeCell ref="F186:G186"/>
    <mergeCell ref="D191:E191"/>
    <mergeCell ref="A226:K226"/>
    <mergeCell ref="D227:E227"/>
    <mergeCell ref="F227:G227"/>
    <mergeCell ref="D228:E228"/>
    <mergeCell ref="D229:E229"/>
    <mergeCell ref="D230:E230"/>
    <mergeCell ref="D231:E231"/>
    <mergeCell ref="B139:K139"/>
    <mergeCell ref="A163:K163"/>
    <mergeCell ref="A172:K173"/>
    <mergeCell ref="F158:G158"/>
    <mergeCell ref="F159:G159"/>
    <mergeCell ref="F161:G161"/>
    <mergeCell ref="F154:G154"/>
    <mergeCell ref="F155:G155"/>
    <mergeCell ref="F156:G156"/>
    <mergeCell ref="F223:G223"/>
    <mergeCell ref="F221:G221"/>
    <mergeCell ref="F222:G222"/>
    <mergeCell ref="A215:K215"/>
    <mergeCell ref="D219:E219"/>
    <mergeCell ref="D220:E220"/>
    <mergeCell ref="F219:G219"/>
    <mergeCell ref="D221:E221"/>
    <mergeCell ref="D234:E234"/>
    <mergeCell ref="D235:E235"/>
    <mergeCell ref="F228:G228"/>
    <mergeCell ref="F229:G229"/>
    <mergeCell ref="F230:G230"/>
    <mergeCell ref="F231:G231"/>
    <mergeCell ref="F232:G232"/>
    <mergeCell ref="F234:G234"/>
    <mergeCell ref="F235:G235"/>
    <mergeCell ref="D232:E232"/>
    <mergeCell ref="F296:G296"/>
    <mergeCell ref="D251:E251"/>
    <mergeCell ref="F285:G285"/>
    <mergeCell ref="A290:K290"/>
    <mergeCell ref="F253:G253"/>
    <mergeCell ref="F254:G254"/>
    <mergeCell ref="D252:E252"/>
    <mergeCell ref="D253:E253"/>
    <mergeCell ref="D254:E254"/>
    <mergeCell ref="F252:G252"/>
    <mergeCell ref="F251:G251"/>
    <mergeCell ref="D283:E283"/>
    <mergeCell ref="D285:E285"/>
    <mergeCell ref="D256:E256"/>
    <mergeCell ref="F256:G256"/>
    <mergeCell ref="B283:C286"/>
    <mergeCell ref="B289:C289"/>
    <mergeCell ref="D288:E288"/>
    <mergeCell ref="F288:G288"/>
    <mergeCell ref="F255:G255"/>
    <mergeCell ref="A282:K282"/>
    <mergeCell ref="A295:K295"/>
    <mergeCell ref="D33:F33"/>
    <mergeCell ref="H32:I32"/>
    <mergeCell ref="D37:F37"/>
    <mergeCell ref="D38:F38"/>
    <mergeCell ref="D35:F35"/>
    <mergeCell ref="D36:F36"/>
    <mergeCell ref="D1:K7"/>
    <mergeCell ref="A8:M8"/>
    <mergeCell ref="H12:I13"/>
    <mergeCell ref="J12:J13"/>
    <mergeCell ref="K12:K13"/>
    <mergeCell ref="C32:G32"/>
    <mergeCell ref="F12:G14"/>
    <mergeCell ref="D12:E14"/>
    <mergeCell ref="B1:C1"/>
    <mergeCell ref="B9:K9"/>
    <mergeCell ref="A12:A14"/>
    <mergeCell ref="A10:K11"/>
    <mergeCell ref="F247:G247"/>
    <mergeCell ref="F248:G248"/>
    <mergeCell ref="A249:K249"/>
    <mergeCell ref="D244:E244"/>
    <mergeCell ref="D245:K245"/>
    <mergeCell ref="F236:G236"/>
    <mergeCell ref="F237:G237"/>
    <mergeCell ref="F238:G238"/>
    <mergeCell ref="D237:E237"/>
    <mergeCell ref="D238:E238"/>
    <mergeCell ref="D239:E239"/>
    <mergeCell ref="D247:E247"/>
    <mergeCell ref="D248:E248"/>
    <mergeCell ref="F240:G240"/>
    <mergeCell ref="F243:G243"/>
    <mergeCell ref="F242:G242"/>
    <mergeCell ref="D242:E242"/>
    <mergeCell ref="D243:E243"/>
    <mergeCell ref="A241:K241"/>
    <mergeCell ref="F239:G239"/>
    <mergeCell ref="D236:E236"/>
    <mergeCell ref="F244:G244"/>
    <mergeCell ref="F246:G246"/>
    <mergeCell ref="D246:E246"/>
    <mergeCell ref="B42:J42"/>
    <mergeCell ref="D34:F34"/>
    <mergeCell ref="I49:J49"/>
    <mergeCell ref="I48:J48"/>
    <mergeCell ref="I47:J47"/>
    <mergeCell ref="I50:J51"/>
    <mergeCell ref="A46:I46"/>
    <mergeCell ref="J46:K46"/>
    <mergeCell ref="D43:G43"/>
    <mergeCell ref="D44:G44"/>
    <mergeCell ref="D45:G45"/>
    <mergeCell ref="D96:E96"/>
    <mergeCell ref="D98:E98"/>
    <mergeCell ref="B287:C287"/>
    <mergeCell ref="B288:C288"/>
    <mergeCell ref="D287:E287"/>
    <mergeCell ref="F287:G287"/>
    <mergeCell ref="F291:G291"/>
    <mergeCell ref="D279:E279"/>
    <mergeCell ref="D280:E280"/>
    <mergeCell ref="D281:E281"/>
    <mergeCell ref="D273:E273"/>
    <mergeCell ref="D274:E274"/>
    <mergeCell ref="D275:E275"/>
    <mergeCell ref="F276:G276"/>
    <mergeCell ref="D286:E286"/>
    <mergeCell ref="F286:G286"/>
    <mergeCell ref="D289:E289"/>
    <mergeCell ref="F289:G289"/>
    <mergeCell ref="F250:G250"/>
    <mergeCell ref="A257:K257"/>
    <mergeCell ref="F283:G283"/>
    <mergeCell ref="D278:E278"/>
    <mergeCell ref="D250:E250"/>
    <mergeCell ref="D255:E255"/>
  </mergeCells>
  <phoneticPr fontId="10" type="noConversion"/>
  <pageMargins left="0.55000000000000004" right="0.24" top="0.19685039370078741" bottom="0.15748031496062992" header="0.19685039370078741" footer="0.19685039370078741"/>
  <pageSetup paperSize="9" scale="85" orientation="portrait" r:id="rId1"/>
  <headerFooter alignWithMargins="0"/>
  <rowBreaks count="4" manualBreakCount="4">
    <brk id="61" max="16383" man="1"/>
    <brk id="122" max="16383" man="1"/>
    <brk id="181" max="16383" man="1"/>
    <brk id="240" max="16383" man="1"/>
  </rowBreaks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01.06.17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ВКПП</dc:creator>
  <cp:lastModifiedBy>SamLab.ws</cp:lastModifiedBy>
  <cp:lastPrinted>2017-06-28T09:59:32Z</cp:lastPrinted>
  <dcterms:created xsi:type="dcterms:W3CDTF">2001-12-14T05:41:25Z</dcterms:created>
  <dcterms:modified xsi:type="dcterms:W3CDTF">2017-06-28T10:15:56Z</dcterms:modified>
</cp:coreProperties>
</file>